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lcrob\Documents\CPOA Summer Work\Updated Stuff\"/>
    </mc:Choice>
  </mc:AlternateContent>
  <xr:revisionPtr revIDLastSave="0" documentId="8_{513797B0-D8D3-4A88-BB78-9EC64A0C5F74}" xr6:coauthVersionLast="31" xr6:coauthVersionMax="31" xr10:uidLastSave="{00000000-0000-0000-0000-000000000000}"/>
  <bookViews>
    <workbookView xWindow="0" yWindow="0" windowWidth="19200" windowHeight="7550"/>
  </bookViews>
  <sheets>
    <sheet name="REFI" sheetId="17" r:id="rId1"/>
    <sheet name="CFM2" sheetId="19" state="hidden" r:id="rId2"/>
  </sheets>
  <externalReferences>
    <externalReference r:id="rId3"/>
    <externalReference r:id="rId4"/>
  </externalReferences>
  <definedNames>
    <definedName name="chart_balance" localSheetId="1">OFFSET([1]MortgageCalculator!$I$28,2,0,[0]!payments,1)</definedName>
    <definedName name="chart_balance" localSheetId="0">OFFSET([1]MortgageCalculator!$I$28,2,0,payments,1)</definedName>
    <definedName name="chart_balance">OFFSET([1]MortgageCalculator!$I$28,2,0,payments,1)</definedName>
    <definedName name="chart_balance_noextra" localSheetId="1">OFFSET([1]NoExtra!$G$2,2,0,'CFM2'!nper,1)</definedName>
    <definedName name="chart_balance_noextra" localSheetId="0">OFFSET([1]NoExtra!$G$2,2,0,REFI!nper,1)</definedName>
    <definedName name="chart_balance_noextra">OFFSET([1]NoExtra!$G$2,2,0,nper,1)</definedName>
    <definedName name="chart_date" localSheetId="1">OFFSET([1]MortgageCalculator!$B$28,2,0,'CFM2'!nper,1)</definedName>
    <definedName name="chart_date" localSheetId="0">OFFSET([1]MortgageCalculator!$B$28,2,0,REFI!nper,1)</definedName>
    <definedName name="chart_date">OFFSET([1]MortgageCalculator!$B$28,2,0,nper,1)</definedName>
    <definedName name="chart_date_noextra" localSheetId="1">OFFSET([1]NoExtra!$B$2,2,0,'CFM2'!nper,1)</definedName>
    <definedName name="chart_date_noextra" localSheetId="0">OFFSET([1]NoExtra!$B$2,2,0,REFI!nper,1)</definedName>
    <definedName name="chart_date_noextra">OFFSET([1]NoExtra!$B$2,2,0,nper,1)</definedName>
    <definedName name="chart_nper" localSheetId="1">ROW(OFFSET([1]MortgageCalculator!#REF!,0,0,'CFM2'!nper,1))</definedName>
    <definedName name="chart_nper" localSheetId="0">ROW(OFFSET([1]MortgageCalculator!#REF!,0,0,REFI!nper,1))</definedName>
    <definedName name="chart_nper">ROW(OFFSET([1]MortgageCalculator!#REF!,0,0,nper,1))</definedName>
    <definedName name="chart_ratehist" localSheetId="1">OFFSET([1]MortgageCalculator!$C$28,2,0,[0]!payments,1)</definedName>
    <definedName name="chart_ratehist" localSheetId="0">OFFSET([1]MortgageCalculator!$C$28,2,0,payments,1)</definedName>
    <definedName name="chart_ratehist">OFFSET([1]MortgageCalculator!$C$28,2,0,payments,1)</definedName>
    <definedName name="chart_taxreturned" localSheetId="1">OFFSET([1]MortgageCalculator!#REF!,2,0,[0]!payments,1)</definedName>
    <definedName name="chart_taxreturned" localSheetId="0">OFFSET([1]MortgageCalculator!#REF!,2,0,payments,1)</definedName>
    <definedName name="chart_taxreturned">OFFSET([1]MortgageCalculator!#REF!,2,0,payments,1)</definedName>
    <definedName name="compound_period" localSheetId="1">INDEX({2,12},MATCH([1]MortgageCalculator!$D$9,'CFM2'!compound_periods,0))</definedName>
    <definedName name="compound_period" localSheetId="0">INDEX({2,12},MATCH([1]MortgageCalculator!$D$9,REFI!compound_periods,0))</definedName>
    <definedName name="compound_period">INDEX({2,12},MATCH([1]MortgageCalculator!$D$9,compound_periods,0))</definedName>
    <definedName name="compound_periods" localSheetId="1">{"Semi-Annually";"Monthly"}</definedName>
    <definedName name="compound_periods" localSheetId="0">{"Semi-Annually";"Monthly"}</definedName>
    <definedName name="compound_periods">{"Semi-Annually";"Monthly"}</definedName>
    <definedName name="CP" localSheetId="1">INDEX({2,12},MATCH([1]MortgageCalculator!$D$9,'CFM2'!compound_periods,0))</definedName>
    <definedName name="CP" localSheetId="0">INDEX({2,12},MATCH([1]MortgageCalculator!$D$9,REFI!compound_periods,0))</definedName>
    <definedName name="CP">INDEX({2,12},MATCH([1]MortgageCalculator!$D$9,compound_periods,0))</definedName>
    <definedName name="fpdate">[2]MortgageCalculator!$D$6</definedName>
    <definedName name="Money_Merge_Database" localSheetId="1">#REF!</definedName>
    <definedName name="Money_Merge_Database">#REF!</definedName>
    <definedName name="nper" localSheetId="1">[0]!term*12</definedName>
    <definedName name="nper" localSheetId="0">term*12</definedName>
    <definedName name="nper">term*12</definedName>
    <definedName name="payments">MAX([1]MortgageCalculator!$A$30:$A$509)</definedName>
    <definedName name="Payroll_Period" localSheetId="1">#REF!</definedName>
    <definedName name="Payroll_Period">#REF!</definedName>
    <definedName name="_xlnm.Print_Area" localSheetId="1">'CFM2'!$A$1:$V$398</definedName>
    <definedName name="_xlnm.Print_Area" localSheetId="0">REFI!$A$1:$V$399</definedName>
    <definedName name="rate" localSheetId="1">[1]MortgageCalculator!#REF!</definedName>
    <definedName name="rate">[1]MortgageCalculator!#REF!</definedName>
    <definedName name="term">[1]MortgageCalculator!$D$7</definedName>
    <definedName name="variable">IF([1]MortgageCalculator!$L$5="Variable Rate",TRUE,FALSE)</definedName>
    <definedName name="Wage" localSheetId="1">#REF!</definedName>
    <definedName name="Wage">#REF!</definedName>
  </definedNames>
  <calcPr calcId="179017"/>
</workbook>
</file>

<file path=xl/calcChain.xml><?xml version="1.0" encoding="utf-8"?>
<calcChain xmlns="http://schemas.openxmlformats.org/spreadsheetml/2006/main">
  <c r="I11" i="17" l="1"/>
  <c r="I7" i="17"/>
  <c r="E8" i="19"/>
  <c r="E9" i="19" s="1"/>
  <c r="CF8" i="19"/>
  <c r="CF9" i="19" s="1"/>
  <c r="E7" i="19"/>
  <c r="CF7" i="19" s="1"/>
  <c r="E6" i="19"/>
  <c r="S38" i="19"/>
  <c r="CB45" i="19"/>
  <c r="CB46" i="19" s="1"/>
  <c r="CB47" i="19" s="1"/>
  <c r="CB48" i="19" s="1"/>
  <c r="CB49" i="19" s="1"/>
  <c r="CB50" i="19" s="1"/>
  <c r="CB51" i="19" s="1"/>
  <c r="CB52" i="19" s="1"/>
  <c r="CB53" i="19" s="1"/>
  <c r="CB54" i="19" s="1"/>
  <c r="CB55" i="19" s="1"/>
  <c r="CB56" i="19" s="1"/>
  <c r="CB57" i="19" s="1"/>
  <c r="CB58" i="19" s="1"/>
  <c r="CB59" i="19" s="1"/>
  <c r="CB60" i="19" s="1"/>
  <c r="CB61" i="19" s="1"/>
  <c r="CB62" i="19" s="1"/>
  <c r="CB63" i="19" s="1"/>
  <c r="CB64" i="19" s="1"/>
  <c r="CB65" i="19" s="1"/>
  <c r="CB66" i="19" s="1"/>
  <c r="CB67" i="19" s="1"/>
  <c r="CB68" i="19" s="1"/>
  <c r="CB69" i="19" s="1"/>
  <c r="CB70" i="19" s="1"/>
  <c r="CB71" i="19" s="1"/>
  <c r="CB72" i="19" s="1"/>
  <c r="CB73" i="19" s="1"/>
  <c r="CB74" i="19" s="1"/>
  <c r="CB75" i="19" s="1"/>
  <c r="CB76" i="19" s="1"/>
  <c r="CB77" i="19" s="1"/>
  <c r="CB78" i="19" s="1"/>
  <c r="CB79" i="19" s="1"/>
  <c r="CB80" i="19" s="1"/>
  <c r="CB81" i="19" s="1"/>
  <c r="CB82" i="19" s="1"/>
  <c r="CB83" i="19" s="1"/>
  <c r="CB84" i="19" s="1"/>
  <c r="CB85" i="19" s="1"/>
  <c r="CB86" i="19" s="1"/>
  <c r="CB87" i="19" s="1"/>
  <c r="CB88" i="19" s="1"/>
  <c r="CB89" i="19" s="1"/>
  <c r="CB90" i="19" s="1"/>
  <c r="CB91" i="19" s="1"/>
  <c r="CB92" i="19" s="1"/>
  <c r="CB93" i="19" s="1"/>
  <c r="CB94" i="19" s="1"/>
  <c r="CB95" i="19" s="1"/>
  <c r="CB96" i="19" s="1"/>
  <c r="CB97" i="19" s="1"/>
  <c r="CB98" i="19" s="1"/>
  <c r="CB99" i="19" s="1"/>
  <c r="CB100" i="19" s="1"/>
  <c r="CB101" i="19" s="1"/>
  <c r="CB102" i="19" s="1"/>
  <c r="CB103" i="19" s="1"/>
  <c r="CB104" i="19" s="1"/>
  <c r="CB105" i="19" s="1"/>
  <c r="CB106" i="19" s="1"/>
  <c r="CB107" i="19" s="1"/>
  <c r="CB108" i="19" s="1"/>
  <c r="CB109" i="19" s="1"/>
  <c r="CB110" i="19" s="1"/>
  <c r="CB111" i="19" s="1"/>
  <c r="CB112" i="19" s="1"/>
  <c r="CB113" i="19" s="1"/>
  <c r="CB114" i="19" s="1"/>
  <c r="CB115" i="19" s="1"/>
  <c r="CB116" i="19" s="1"/>
  <c r="CB117" i="19" s="1"/>
  <c r="CB118" i="19" s="1"/>
  <c r="CB119" i="19" s="1"/>
  <c r="CB120" i="19" s="1"/>
  <c r="CB121" i="19" s="1"/>
  <c r="CB122" i="19" s="1"/>
  <c r="CB123" i="19" s="1"/>
  <c r="CB124" i="19" s="1"/>
  <c r="CB125" i="19" s="1"/>
  <c r="CB126" i="19" s="1"/>
  <c r="CB127" i="19" s="1"/>
  <c r="CB128" i="19" s="1"/>
  <c r="CB129" i="19" s="1"/>
  <c r="CB130" i="19" s="1"/>
  <c r="CB131" i="19" s="1"/>
  <c r="CB132" i="19" s="1"/>
  <c r="CB133" i="19" s="1"/>
  <c r="CB134" i="19" s="1"/>
  <c r="CB135" i="19" s="1"/>
  <c r="CB136" i="19" s="1"/>
  <c r="CB137" i="19" s="1"/>
  <c r="CB138" i="19" s="1"/>
  <c r="CB139" i="19" s="1"/>
  <c r="CB140" i="19" s="1"/>
  <c r="CB141" i="19" s="1"/>
  <c r="CB142" i="19" s="1"/>
  <c r="CB143" i="19" s="1"/>
  <c r="CB144" i="19" s="1"/>
  <c r="CB145" i="19" s="1"/>
  <c r="CB146" i="19" s="1"/>
  <c r="CB147" i="19" s="1"/>
  <c r="CB148" i="19" s="1"/>
  <c r="CB149" i="19" s="1"/>
  <c r="CB150" i="19" s="1"/>
  <c r="CB151" i="19" s="1"/>
  <c r="CB152" i="19" s="1"/>
  <c r="CB153" i="19" s="1"/>
  <c r="CB154" i="19" s="1"/>
  <c r="CB155" i="19" s="1"/>
  <c r="CB156" i="19" s="1"/>
  <c r="CB157" i="19" s="1"/>
  <c r="CB158" i="19" s="1"/>
  <c r="CB159" i="19" s="1"/>
  <c r="CB160" i="19" s="1"/>
  <c r="CB161" i="19" s="1"/>
  <c r="CB162" i="19" s="1"/>
  <c r="CB163" i="19" s="1"/>
  <c r="CB164" i="19" s="1"/>
  <c r="CB165" i="19" s="1"/>
  <c r="CB166" i="19" s="1"/>
  <c r="CB167" i="19" s="1"/>
  <c r="CB168" i="19" s="1"/>
  <c r="CB169" i="19" s="1"/>
  <c r="CB170" i="19" s="1"/>
  <c r="CB171" i="19" s="1"/>
  <c r="CB172" i="19" s="1"/>
  <c r="CB173" i="19" s="1"/>
  <c r="CB174" i="19" s="1"/>
  <c r="CB175" i="19" s="1"/>
  <c r="CB176" i="19" s="1"/>
  <c r="CB177" i="19" s="1"/>
  <c r="CB178" i="19" s="1"/>
  <c r="CB179" i="19" s="1"/>
  <c r="CB180" i="19" s="1"/>
  <c r="CB181" i="19" s="1"/>
  <c r="CB182" i="19" s="1"/>
  <c r="CB183" i="19" s="1"/>
  <c r="CB184" i="19" s="1"/>
  <c r="CB185" i="19" s="1"/>
  <c r="CB186" i="19" s="1"/>
  <c r="CB187" i="19" s="1"/>
  <c r="CB188" i="19" s="1"/>
  <c r="CB189" i="19" s="1"/>
  <c r="CB190" i="19" s="1"/>
  <c r="CB191" i="19" s="1"/>
  <c r="CB192" i="19" s="1"/>
  <c r="CB193" i="19" s="1"/>
  <c r="CB194" i="19" s="1"/>
  <c r="CB195" i="19" s="1"/>
  <c r="CB196" i="19" s="1"/>
  <c r="CB197" i="19" s="1"/>
  <c r="CB198" i="19" s="1"/>
  <c r="CB199" i="19" s="1"/>
  <c r="CB200" i="19" s="1"/>
  <c r="CB201" i="19" s="1"/>
  <c r="CB202" i="19" s="1"/>
  <c r="CB203" i="19" s="1"/>
  <c r="CB204" i="19" s="1"/>
  <c r="CB205" i="19" s="1"/>
  <c r="CB206" i="19" s="1"/>
  <c r="CB207" i="19" s="1"/>
  <c r="CB208" i="19" s="1"/>
  <c r="CB209" i="19" s="1"/>
  <c r="CB210" i="19" s="1"/>
  <c r="CB211" i="19" s="1"/>
  <c r="CB212" i="19" s="1"/>
  <c r="CB213" i="19" s="1"/>
  <c r="CB214" i="19" s="1"/>
  <c r="CB215" i="19" s="1"/>
  <c r="CB216" i="19" s="1"/>
  <c r="CB217" i="19" s="1"/>
  <c r="CB218" i="19" s="1"/>
  <c r="CB219" i="19" s="1"/>
  <c r="CB220" i="19" s="1"/>
  <c r="CB221" i="19" s="1"/>
  <c r="CB222" i="19" s="1"/>
  <c r="CB223" i="19" s="1"/>
  <c r="CB224" i="19" s="1"/>
  <c r="CB225" i="19" s="1"/>
  <c r="CB226" i="19" s="1"/>
  <c r="CB227" i="19" s="1"/>
  <c r="CB228" i="19" s="1"/>
  <c r="CB229" i="19" s="1"/>
  <c r="CB230" i="19" s="1"/>
  <c r="CB231" i="19" s="1"/>
  <c r="CB232" i="19" s="1"/>
  <c r="CB233" i="19" s="1"/>
  <c r="CB234" i="19" s="1"/>
  <c r="CB235" i="19" s="1"/>
  <c r="CB236" i="19" s="1"/>
  <c r="CB237" i="19" s="1"/>
  <c r="CB238" i="19" s="1"/>
  <c r="CB239" i="19" s="1"/>
  <c r="CB240" i="19" s="1"/>
  <c r="CB241" i="19" s="1"/>
  <c r="CB242" i="19" s="1"/>
  <c r="CB243" i="19" s="1"/>
  <c r="CB244" i="19" s="1"/>
  <c r="CB245" i="19" s="1"/>
  <c r="CB246" i="19" s="1"/>
  <c r="CB247" i="19" s="1"/>
  <c r="CB248" i="19" s="1"/>
  <c r="CB249" i="19" s="1"/>
  <c r="CB250" i="19" s="1"/>
  <c r="CB251" i="19" s="1"/>
  <c r="CB252" i="19" s="1"/>
  <c r="CB253" i="19" s="1"/>
  <c r="CB254" i="19" s="1"/>
  <c r="CB255" i="19" s="1"/>
  <c r="CB256" i="19" s="1"/>
  <c r="CB257" i="19" s="1"/>
  <c r="CB258" i="19" s="1"/>
  <c r="CB259" i="19" s="1"/>
  <c r="CB260" i="19" s="1"/>
  <c r="CB261" i="19" s="1"/>
  <c r="CB262" i="19" s="1"/>
  <c r="CB263" i="19" s="1"/>
  <c r="CB264" i="19" s="1"/>
  <c r="CB265" i="19" s="1"/>
  <c r="CB266" i="19" s="1"/>
  <c r="CB267" i="19" s="1"/>
  <c r="CB268" i="19" s="1"/>
  <c r="CB269" i="19" s="1"/>
  <c r="CB270" i="19" s="1"/>
  <c r="CB271" i="19" s="1"/>
  <c r="CB272" i="19" s="1"/>
  <c r="CB273" i="19" s="1"/>
  <c r="CB274" i="19" s="1"/>
  <c r="CB275" i="19" s="1"/>
  <c r="CB276" i="19" s="1"/>
  <c r="CB277" i="19" s="1"/>
  <c r="CB278" i="19" s="1"/>
  <c r="CB279" i="19" s="1"/>
  <c r="CB280" i="19" s="1"/>
  <c r="CB281" i="19" s="1"/>
  <c r="CB282" i="19" s="1"/>
  <c r="CB283" i="19" s="1"/>
  <c r="CB284" i="19" s="1"/>
  <c r="CB285" i="19" s="1"/>
  <c r="CB286" i="19" s="1"/>
  <c r="CB287" i="19" s="1"/>
  <c r="CB288" i="19" s="1"/>
  <c r="CB289" i="19" s="1"/>
  <c r="CB290" i="19" s="1"/>
  <c r="CB291" i="19" s="1"/>
  <c r="CB292" i="19" s="1"/>
  <c r="CB293" i="19" s="1"/>
  <c r="CB294" i="19" s="1"/>
  <c r="CB295" i="19" s="1"/>
  <c r="CB296" i="19" s="1"/>
  <c r="CB297" i="19" s="1"/>
  <c r="CB298" i="19" s="1"/>
  <c r="CB299" i="19" s="1"/>
  <c r="CB300" i="19" s="1"/>
  <c r="CB301" i="19" s="1"/>
  <c r="CB302" i="19" s="1"/>
  <c r="CB303" i="19" s="1"/>
  <c r="CB304" i="19" s="1"/>
  <c r="CB305" i="19" s="1"/>
  <c r="CB306" i="19" s="1"/>
  <c r="CB307" i="19" s="1"/>
  <c r="CB308" i="19" s="1"/>
  <c r="CB309" i="19" s="1"/>
  <c r="CB310" i="19" s="1"/>
  <c r="CB311" i="19" s="1"/>
  <c r="CB312" i="19" s="1"/>
  <c r="CB313" i="19" s="1"/>
  <c r="CB314" i="19" s="1"/>
  <c r="CB315" i="19" s="1"/>
  <c r="CB316" i="19" s="1"/>
  <c r="CB317" i="19" s="1"/>
  <c r="CB318" i="19" s="1"/>
  <c r="CB319" i="19" s="1"/>
  <c r="CB320" i="19" s="1"/>
  <c r="CB321" i="19" s="1"/>
  <c r="CB322" i="19" s="1"/>
  <c r="CB323" i="19" s="1"/>
  <c r="CB324" i="19" s="1"/>
  <c r="CB325" i="19" s="1"/>
  <c r="CB326" i="19" s="1"/>
  <c r="CB327" i="19" s="1"/>
  <c r="CB328" i="19" s="1"/>
  <c r="CB329" i="19" s="1"/>
  <c r="CB330" i="19" s="1"/>
  <c r="CB331" i="19" s="1"/>
  <c r="CB332" i="19" s="1"/>
  <c r="CB333" i="19" s="1"/>
  <c r="CB334" i="19" s="1"/>
  <c r="CB335" i="19" s="1"/>
  <c r="CB336" i="19" s="1"/>
  <c r="CB337" i="19" s="1"/>
  <c r="CB338" i="19" s="1"/>
  <c r="CB339" i="19" s="1"/>
  <c r="CB340" i="19" s="1"/>
  <c r="CB341" i="19" s="1"/>
  <c r="CB342" i="19" s="1"/>
  <c r="CB343" i="19" s="1"/>
  <c r="CB344" i="19" s="1"/>
  <c r="CB345" i="19" s="1"/>
  <c r="CB346" i="19" s="1"/>
  <c r="CB347" i="19" s="1"/>
  <c r="CB348" i="19" s="1"/>
  <c r="CB349" i="19" s="1"/>
  <c r="CB350" i="19" s="1"/>
  <c r="CB351" i="19" s="1"/>
  <c r="CB352" i="19" s="1"/>
  <c r="CB353" i="19" s="1"/>
  <c r="CB354" i="19" s="1"/>
  <c r="CB355" i="19" s="1"/>
  <c r="CB356" i="19" s="1"/>
  <c r="CB357" i="19" s="1"/>
  <c r="CB358" i="19" s="1"/>
  <c r="CB359" i="19" s="1"/>
  <c r="CB360" i="19" s="1"/>
  <c r="CB361" i="19" s="1"/>
  <c r="CB362" i="19" s="1"/>
  <c r="CB363" i="19" s="1"/>
  <c r="CB364" i="19" s="1"/>
  <c r="CB365" i="19" s="1"/>
  <c r="CB366" i="19" s="1"/>
  <c r="CB367" i="19" s="1"/>
  <c r="CB368" i="19" s="1"/>
  <c r="CB369" i="19" s="1"/>
  <c r="CB370" i="19" s="1"/>
  <c r="CB371" i="19" s="1"/>
  <c r="CB372" i="19" s="1"/>
  <c r="CB373" i="19" s="1"/>
  <c r="CB374" i="19" s="1"/>
  <c r="CB375" i="19" s="1"/>
  <c r="CB376" i="19" s="1"/>
  <c r="CB377" i="19" s="1"/>
  <c r="CB378" i="19" s="1"/>
  <c r="CB379" i="19" s="1"/>
  <c r="CB380" i="19" s="1"/>
  <c r="CB381" i="19" s="1"/>
  <c r="CB382" i="19" s="1"/>
  <c r="CB383" i="19" s="1"/>
  <c r="CB384" i="19" s="1"/>
  <c r="CB385" i="19" s="1"/>
  <c r="CB386" i="19" s="1"/>
  <c r="CB387" i="19" s="1"/>
  <c r="CB388" i="19" s="1"/>
  <c r="CB389" i="19" s="1"/>
  <c r="CB390" i="19" s="1"/>
  <c r="CB391" i="19" s="1"/>
  <c r="CB392" i="19" s="1"/>
  <c r="CB393" i="19" s="1"/>
  <c r="CB394" i="19" s="1"/>
  <c r="CB395" i="19" s="1"/>
  <c r="CB396" i="19" s="1"/>
  <c r="CB397" i="19" s="1"/>
  <c r="CB398" i="19" s="1"/>
  <c r="CB399" i="19" s="1"/>
  <c r="CB400" i="19" s="1"/>
  <c r="CB401" i="19" s="1"/>
  <c r="CB402" i="19" s="1"/>
  <c r="CB403" i="19" s="1"/>
  <c r="CB404" i="19" s="1"/>
  <c r="CB405" i="19" s="1"/>
  <c r="CB406" i="19" s="1"/>
  <c r="CB407" i="19" s="1"/>
  <c r="CB32" i="19"/>
  <c r="CB33" i="19"/>
  <c r="CB36" i="19"/>
  <c r="CB37" i="19"/>
  <c r="CB38" i="19" s="1"/>
  <c r="CB39" i="19" s="1"/>
  <c r="CB40" i="19" s="1"/>
  <c r="CB41" i="19" s="1"/>
  <c r="CB42" i="19" s="1"/>
  <c r="CB43" i="19" s="1"/>
  <c r="CB44" i="19" s="1"/>
  <c r="J27" i="19"/>
  <c r="J26" i="19"/>
  <c r="J25" i="19"/>
  <c r="J24" i="19"/>
  <c r="J23" i="19" s="1"/>
  <c r="CI9" i="19"/>
  <c r="B40" i="17"/>
  <c r="C40" i="17"/>
  <c r="S40" i="17" s="1"/>
  <c r="E40" i="17"/>
  <c r="G40" i="17"/>
  <c r="CN39" i="17"/>
  <c r="CK38" i="17"/>
  <c r="O39" i="17"/>
  <c r="CF7" i="17"/>
  <c r="CI31" i="17" s="1"/>
  <c r="CF8" i="17"/>
  <c r="U39" i="17"/>
  <c r="S39" i="17"/>
  <c r="Q39" i="17"/>
  <c r="CI10" i="17"/>
  <c r="A40" i="17"/>
  <c r="CB33" i="17"/>
  <c r="CB34" i="17" s="1"/>
  <c r="CB37" i="17" s="1"/>
  <c r="CB38" i="17" s="1"/>
  <c r="CB39" i="17"/>
  <c r="CB40" i="17"/>
  <c r="CB41" i="17" s="1"/>
  <c r="CB42" i="17" s="1"/>
  <c r="CB43" i="17" s="1"/>
  <c r="CB44" i="17" s="1"/>
  <c r="CB45" i="17" s="1"/>
  <c r="CB46" i="17" s="1"/>
  <c r="CB47" i="17" s="1"/>
  <c r="CB48" i="17" s="1"/>
  <c r="CB49" i="17" s="1"/>
  <c r="CB50" i="17" s="1"/>
  <c r="CB51" i="17" s="1"/>
  <c r="CB52" i="17" s="1"/>
  <c r="CB53" i="17" s="1"/>
  <c r="CB54" i="17" s="1"/>
  <c r="CB55" i="17" s="1"/>
  <c r="CB56" i="17" s="1"/>
  <c r="CB57" i="17" s="1"/>
  <c r="CB58" i="17" s="1"/>
  <c r="CB59" i="17" s="1"/>
  <c r="CB60" i="17" s="1"/>
  <c r="CB61" i="17" s="1"/>
  <c r="CB62" i="17" s="1"/>
  <c r="CB63" i="17" s="1"/>
  <c r="CB64" i="17" s="1"/>
  <c r="CB65" i="17" s="1"/>
  <c r="CB66" i="17" s="1"/>
  <c r="CB67" i="17" s="1"/>
  <c r="CB68" i="17" s="1"/>
  <c r="CB69" i="17" s="1"/>
  <c r="CB70" i="17" s="1"/>
  <c r="CB71" i="17"/>
  <c r="CB72" i="17" s="1"/>
  <c r="CB73" i="17" s="1"/>
  <c r="CB74" i="17" s="1"/>
  <c r="CB75" i="17" s="1"/>
  <c r="CB76" i="17" s="1"/>
  <c r="CB77" i="17" s="1"/>
  <c r="CB78" i="17" s="1"/>
  <c r="CB79" i="17" s="1"/>
  <c r="CB80" i="17" s="1"/>
  <c r="CB81" i="17" s="1"/>
  <c r="CB82" i="17" s="1"/>
  <c r="CB83" i="17" s="1"/>
  <c r="CB84" i="17" s="1"/>
  <c r="CB85" i="17" s="1"/>
  <c r="CB86" i="17" s="1"/>
  <c r="CB87" i="17" s="1"/>
  <c r="CB88" i="17" s="1"/>
  <c r="CB89" i="17" s="1"/>
  <c r="CB90" i="17" s="1"/>
  <c r="CB91" i="17" s="1"/>
  <c r="CB92" i="17" s="1"/>
  <c r="CB93" i="17" s="1"/>
  <c r="CB94" i="17" s="1"/>
  <c r="CB95" i="17" s="1"/>
  <c r="CB96" i="17" s="1"/>
  <c r="CB97" i="17" s="1"/>
  <c r="CB98" i="17" s="1"/>
  <c r="CB99" i="17" s="1"/>
  <c r="CB100" i="17" s="1"/>
  <c r="CB101" i="17" s="1"/>
  <c r="CB102" i="17" s="1"/>
  <c r="CB103" i="17" s="1"/>
  <c r="CB104" i="17" s="1"/>
  <c r="CB105" i="17" s="1"/>
  <c r="CB106" i="17" s="1"/>
  <c r="CB107" i="17" s="1"/>
  <c r="CB108" i="17" s="1"/>
  <c r="CB109" i="17" s="1"/>
  <c r="CB110" i="17" s="1"/>
  <c r="CB111" i="17" s="1"/>
  <c r="CB112" i="17" s="1"/>
  <c r="CB113" i="17" s="1"/>
  <c r="CB114" i="17" s="1"/>
  <c r="CB115" i="17" s="1"/>
  <c r="CB116" i="17" s="1"/>
  <c r="CB117" i="17" s="1"/>
  <c r="CB118" i="17" s="1"/>
  <c r="CB119" i="17" s="1"/>
  <c r="CB120" i="17" s="1"/>
  <c r="CB121" i="17" s="1"/>
  <c r="CB122" i="17" s="1"/>
  <c r="CB123" i="17" s="1"/>
  <c r="CB124" i="17" s="1"/>
  <c r="CB125" i="17" s="1"/>
  <c r="CB126" i="17" s="1"/>
  <c r="CB127" i="17" s="1"/>
  <c r="CB128" i="17" s="1"/>
  <c r="CB129" i="17" s="1"/>
  <c r="CB130" i="17" s="1"/>
  <c r="CB131" i="17" s="1"/>
  <c r="CB132" i="17" s="1"/>
  <c r="CB133" i="17" s="1"/>
  <c r="CB134" i="17" s="1"/>
  <c r="CB135" i="17" s="1"/>
  <c r="CB136" i="17" s="1"/>
  <c r="CB137" i="17" s="1"/>
  <c r="CB138" i="17" s="1"/>
  <c r="CB139" i="17" s="1"/>
  <c r="CB140" i="17" s="1"/>
  <c r="CB141" i="17" s="1"/>
  <c r="CB142" i="17" s="1"/>
  <c r="CB143" i="17" s="1"/>
  <c r="CB144" i="17" s="1"/>
  <c r="CB145" i="17" s="1"/>
  <c r="CB146" i="17" s="1"/>
  <c r="CB147" i="17" s="1"/>
  <c r="CB148" i="17" s="1"/>
  <c r="CB149" i="17" s="1"/>
  <c r="CB150" i="17" s="1"/>
  <c r="CB151" i="17" s="1"/>
  <c r="CB152" i="17" s="1"/>
  <c r="CB153" i="17" s="1"/>
  <c r="CB154" i="17" s="1"/>
  <c r="CB155" i="17" s="1"/>
  <c r="CB156" i="17" s="1"/>
  <c r="CB157" i="17" s="1"/>
  <c r="CB158" i="17" s="1"/>
  <c r="CB159" i="17" s="1"/>
  <c r="CB160" i="17" s="1"/>
  <c r="CB161" i="17" s="1"/>
  <c r="CB162" i="17" s="1"/>
  <c r="CB163" i="17" s="1"/>
  <c r="CB164" i="17" s="1"/>
  <c r="CB165" i="17" s="1"/>
  <c r="CB166" i="17" s="1"/>
  <c r="CB167" i="17" s="1"/>
  <c r="CB168" i="17" s="1"/>
  <c r="CB169" i="17" s="1"/>
  <c r="CB170" i="17" s="1"/>
  <c r="CB171" i="17" s="1"/>
  <c r="CB172" i="17" s="1"/>
  <c r="CB173" i="17" s="1"/>
  <c r="CB174" i="17" s="1"/>
  <c r="CB175" i="17" s="1"/>
  <c r="CB176" i="17" s="1"/>
  <c r="CB177" i="17" s="1"/>
  <c r="CB178" i="17" s="1"/>
  <c r="CB179" i="17" s="1"/>
  <c r="CB180" i="17" s="1"/>
  <c r="CB181" i="17" s="1"/>
  <c r="CB182" i="17" s="1"/>
  <c r="CB183" i="17" s="1"/>
  <c r="CB184" i="17" s="1"/>
  <c r="CB185" i="17" s="1"/>
  <c r="CB186" i="17" s="1"/>
  <c r="CB187" i="17" s="1"/>
  <c r="CB188" i="17" s="1"/>
  <c r="CB189" i="17" s="1"/>
  <c r="CB190" i="17" s="1"/>
  <c r="CB191" i="17" s="1"/>
  <c r="CB192" i="17" s="1"/>
  <c r="CB193" i="17" s="1"/>
  <c r="CB194" i="17" s="1"/>
  <c r="CB195" i="17" s="1"/>
  <c r="CB196" i="17" s="1"/>
  <c r="CB197" i="17" s="1"/>
  <c r="CB198" i="17" s="1"/>
  <c r="CB199" i="17" s="1"/>
  <c r="CB200" i="17" s="1"/>
  <c r="CB201" i="17" s="1"/>
  <c r="CB202" i="17" s="1"/>
  <c r="CB203" i="17" s="1"/>
  <c r="CB204" i="17"/>
  <c r="CB205" i="17" s="1"/>
  <c r="CB206" i="17" s="1"/>
  <c r="CB207" i="17" s="1"/>
  <c r="CB208" i="17" s="1"/>
  <c r="CB209" i="17" s="1"/>
  <c r="CB210" i="17" s="1"/>
  <c r="CB211" i="17" s="1"/>
  <c r="CB212" i="17" s="1"/>
  <c r="CB213" i="17" s="1"/>
  <c r="CB214" i="17" s="1"/>
  <c r="CB215" i="17" s="1"/>
  <c r="CB216" i="17" s="1"/>
  <c r="CB217" i="17" s="1"/>
  <c r="CB218" i="17" s="1"/>
  <c r="CB219" i="17" s="1"/>
  <c r="CB220" i="17" s="1"/>
  <c r="CB221" i="17" s="1"/>
  <c r="CB222" i="17" s="1"/>
  <c r="CB223" i="17" s="1"/>
  <c r="CB224" i="17" s="1"/>
  <c r="CB225" i="17" s="1"/>
  <c r="CB226" i="17" s="1"/>
  <c r="CB227" i="17" s="1"/>
  <c r="CB228" i="17" s="1"/>
  <c r="CB229" i="17" s="1"/>
  <c r="CB230" i="17" s="1"/>
  <c r="CB231" i="17" s="1"/>
  <c r="CB232" i="17" s="1"/>
  <c r="CB233" i="17" s="1"/>
  <c r="CB234" i="17" s="1"/>
  <c r="CB235" i="17" s="1"/>
  <c r="CB236" i="17" s="1"/>
  <c r="CB237" i="17" s="1"/>
  <c r="CB238" i="17" s="1"/>
  <c r="CB239" i="17" s="1"/>
  <c r="CB240" i="17" s="1"/>
  <c r="CB241" i="17" s="1"/>
  <c r="CB242" i="17" s="1"/>
  <c r="CB243" i="17" s="1"/>
  <c r="CB244" i="17" s="1"/>
  <c r="CB245" i="17" s="1"/>
  <c r="CB246" i="17" s="1"/>
  <c r="CB247" i="17" s="1"/>
  <c r="CB248" i="17" s="1"/>
  <c r="CB249" i="17" s="1"/>
  <c r="CB250" i="17" s="1"/>
  <c r="CB251" i="17" s="1"/>
  <c r="CB252" i="17" s="1"/>
  <c r="CB253" i="17" s="1"/>
  <c r="CB254" i="17" s="1"/>
  <c r="CB255" i="17" s="1"/>
  <c r="CB256" i="17" s="1"/>
  <c r="CB257" i="17" s="1"/>
  <c r="CB258" i="17" s="1"/>
  <c r="CB259" i="17" s="1"/>
  <c r="CB260" i="17" s="1"/>
  <c r="CB261" i="17" s="1"/>
  <c r="CB262" i="17" s="1"/>
  <c r="CB263" i="17" s="1"/>
  <c r="CB264" i="17" s="1"/>
  <c r="CB265" i="17" s="1"/>
  <c r="CB266" i="17" s="1"/>
  <c r="CB267" i="17" s="1"/>
  <c r="CB268" i="17" s="1"/>
  <c r="CB269" i="17" s="1"/>
  <c r="CB270" i="17" s="1"/>
  <c r="CB271" i="17" s="1"/>
  <c r="CB272" i="17" s="1"/>
  <c r="CB273" i="17" s="1"/>
  <c r="CB274" i="17" s="1"/>
  <c r="CB275" i="17" s="1"/>
  <c r="CB276" i="17" s="1"/>
  <c r="CB277" i="17" s="1"/>
  <c r="CB278" i="17" s="1"/>
  <c r="CB279" i="17" s="1"/>
  <c r="CB280" i="17" s="1"/>
  <c r="CB281" i="17" s="1"/>
  <c r="CB282" i="17" s="1"/>
  <c r="CB283" i="17" s="1"/>
  <c r="CB284" i="17" s="1"/>
  <c r="CB285" i="17" s="1"/>
  <c r="CB286" i="17" s="1"/>
  <c r="CB287" i="17" s="1"/>
  <c r="CB288" i="17" s="1"/>
  <c r="CB289" i="17" s="1"/>
  <c r="CB290" i="17" s="1"/>
  <c r="CB291" i="17" s="1"/>
  <c r="CB292" i="17" s="1"/>
  <c r="CB293" i="17" s="1"/>
  <c r="CB294" i="17" s="1"/>
  <c r="CB295" i="17" s="1"/>
  <c r="CB296" i="17" s="1"/>
  <c r="CB297" i="17" s="1"/>
  <c r="CB298" i="17" s="1"/>
  <c r="CB299" i="17" s="1"/>
  <c r="CB300" i="17" s="1"/>
  <c r="CB301" i="17" s="1"/>
  <c r="CB302" i="17" s="1"/>
  <c r="CB303" i="17" s="1"/>
  <c r="CB304" i="17" s="1"/>
  <c r="CB305" i="17" s="1"/>
  <c r="CB306" i="17" s="1"/>
  <c r="CB307" i="17" s="1"/>
  <c r="CB308" i="17" s="1"/>
  <c r="CB309" i="17" s="1"/>
  <c r="CB310" i="17" s="1"/>
  <c r="CB311" i="17" s="1"/>
  <c r="CB312" i="17" s="1"/>
  <c r="CB313" i="17" s="1"/>
  <c r="CB314" i="17" s="1"/>
  <c r="CB315" i="17" s="1"/>
  <c r="CB316" i="17" s="1"/>
  <c r="CB317" i="17" s="1"/>
  <c r="CB318" i="17" s="1"/>
  <c r="CB319" i="17" s="1"/>
  <c r="CB320" i="17" s="1"/>
  <c r="CB321" i="17" s="1"/>
  <c r="CB322" i="17" s="1"/>
  <c r="CB323" i="17" s="1"/>
  <c r="CB324" i="17" s="1"/>
  <c r="CB325" i="17" s="1"/>
  <c r="CB326" i="17" s="1"/>
  <c r="CB327" i="17" s="1"/>
  <c r="CB328" i="17" s="1"/>
  <c r="CB329" i="17" s="1"/>
  <c r="CB330" i="17" s="1"/>
  <c r="CB331" i="17" s="1"/>
  <c r="CB332" i="17" s="1"/>
  <c r="CB333" i="17" s="1"/>
  <c r="CB334" i="17" s="1"/>
  <c r="CB335" i="17" s="1"/>
  <c r="CB336" i="17" s="1"/>
  <c r="CB337" i="17" s="1"/>
  <c r="CB338" i="17" s="1"/>
  <c r="CB339" i="17" s="1"/>
  <c r="CB340" i="17" s="1"/>
  <c r="CB341" i="17" s="1"/>
  <c r="CB342" i="17" s="1"/>
  <c r="CB343" i="17" s="1"/>
  <c r="CB344" i="17" s="1"/>
  <c r="CB345" i="17" s="1"/>
  <c r="CB346" i="17" s="1"/>
  <c r="CB347" i="17" s="1"/>
  <c r="CB348" i="17" s="1"/>
  <c r="CB349" i="17" s="1"/>
  <c r="CB350" i="17" s="1"/>
  <c r="CB351" i="17" s="1"/>
  <c r="CB352" i="17" s="1"/>
  <c r="CB353" i="17" s="1"/>
  <c r="CB354" i="17" s="1"/>
  <c r="CB355" i="17" s="1"/>
  <c r="CB356" i="17" s="1"/>
  <c r="CB357" i="17" s="1"/>
  <c r="CB358" i="17" s="1"/>
  <c r="CB359" i="17" s="1"/>
  <c r="CB360" i="17" s="1"/>
  <c r="CB361" i="17" s="1"/>
  <c r="CB362" i="17" s="1"/>
  <c r="CB363" i="17" s="1"/>
  <c r="CB364" i="17" s="1"/>
  <c r="CB365" i="17" s="1"/>
  <c r="CB366" i="17" s="1"/>
  <c r="CB367" i="17" s="1"/>
  <c r="CB368" i="17" s="1"/>
  <c r="CB369" i="17" s="1"/>
  <c r="CB370" i="17" s="1"/>
  <c r="CB371" i="17" s="1"/>
  <c r="CB372" i="17" s="1"/>
  <c r="CB373" i="17" s="1"/>
  <c r="CB374" i="17" s="1"/>
  <c r="CB375" i="17" s="1"/>
  <c r="CB376" i="17" s="1"/>
  <c r="CB377" i="17" s="1"/>
  <c r="CB378" i="17" s="1"/>
  <c r="CB379" i="17" s="1"/>
  <c r="CB380" i="17" s="1"/>
  <c r="CB381" i="17" s="1"/>
  <c r="CB382" i="17" s="1"/>
  <c r="CB383" i="17" s="1"/>
  <c r="CB384" i="17" s="1"/>
  <c r="CB385" i="17" s="1"/>
  <c r="CB386" i="17" s="1"/>
  <c r="CB387" i="17" s="1"/>
  <c r="CB388" i="17" s="1"/>
  <c r="CB389" i="17" s="1"/>
  <c r="CB390" i="17" s="1"/>
  <c r="CB391" i="17" s="1"/>
  <c r="CB392" i="17" s="1"/>
  <c r="CB393" i="17" s="1"/>
  <c r="CB394" i="17" s="1"/>
  <c r="CB395" i="17" s="1"/>
  <c r="CB396" i="17" s="1"/>
  <c r="CB397" i="17" s="1"/>
  <c r="CB398" i="17" s="1"/>
  <c r="CB399" i="17" s="1"/>
  <c r="CB400" i="17" s="1"/>
  <c r="CB401" i="17" s="1"/>
  <c r="CB402" i="17" s="1"/>
  <c r="CB403" i="17" s="1"/>
  <c r="CB404" i="17" s="1"/>
  <c r="CB405" i="17" s="1"/>
  <c r="CB406" i="17" s="1"/>
  <c r="CB407" i="17" s="1"/>
  <c r="CB408" i="17" s="1"/>
  <c r="I39" i="17"/>
  <c r="J25" i="17"/>
  <c r="J27" i="17"/>
  <c r="J28" i="17"/>
  <c r="CK37" i="19"/>
  <c r="O38" i="19"/>
  <c r="E39" i="19"/>
  <c r="G39" i="19"/>
  <c r="CN38" i="19"/>
  <c r="U38" i="19"/>
  <c r="I38" i="19"/>
  <c r="CF6" i="19"/>
  <c r="CI30" i="19"/>
  <c r="A39" i="19"/>
  <c r="B39" i="19"/>
  <c r="C39" i="19"/>
  <c r="Q38" i="19"/>
  <c r="CK39" i="19"/>
  <c r="S39" i="19"/>
  <c r="CC31" i="19"/>
  <c r="CD31" i="19"/>
  <c r="U39" i="19"/>
  <c r="E9" i="17"/>
  <c r="CF9" i="17" s="1"/>
  <c r="CF10" i="17" s="1"/>
  <c r="D40" i="17"/>
  <c r="CL790" i="17"/>
  <c r="CL576" i="17"/>
  <c r="CL67" i="17"/>
  <c r="CL56" i="17"/>
  <c r="CL78" i="17"/>
  <c r="CL139" i="17"/>
  <c r="CL68" i="17"/>
  <c r="CL66" i="17"/>
  <c r="CL108" i="17"/>
  <c r="CL234" i="17"/>
  <c r="CL110" i="17"/>
  <c r="CL161" i="17"/>
  <c r="CL193" i="17"/>
  <c r="CL235" i="17"/>
  <c r="CL240" i="17"/>
  <c r="CL55" i="17"/>
  <c r="CL128" i="17"/>
  <c r="CL284" i="17"/>
  <c r="CL259" i="17"/>
  <c r="CL282" i="17"/>
  <c r="CL352" i="17"/>
  <c r="CL307" i="17"/>
  <c r="CL358" i="17"/>
  <c r="CL177" i="17"/>
  <c r="CL232" i="17"/>
  <c r="CL368" i="17"/>
  <c r="CL557" i="17"/>
  <c r="CL333" i="17"/>
  <c r="CL279" i="17"/>
  <c r="CL403" i="17"/>
  <c r="CL321" i="17"/>
  <c r="CL300" i="17"/>
  <c r="CL275" i="17"/>
  <c r="CL553" i="17"/>
  <c r="CL221" i="17"/>
  <c r="CL460" i="17"/>
  <c r="CL658" i="17"/>
  <c r="CL350" i="17"/>
  <c r="CL340" i="17"/>
  <c r="CL272" i="17"/>
  <c r="CL294" i="17"/>
  <c r="CL402" i="17"/>
  <c r="CL619" i="17"/>
  <c r="CL254" i="17"/>
  <c r="CL432" i="17"/>
  <c r="CL463" i="17"/>
  <c r="CL644" i="17"/>
  <c r="CL640" i="17"/>
  <c r="CL746" i="17"/>
  <c r="CL351" i="17"/>
  <c r="CL468" i="17"/>
  <c r="CL423" i="17"/>
  <c r="CL453" i="17"/>
  <c r="CL769" i="17"/>
  <c r="CL819" i="17"/>
  <c r="CL371" i="17"/>
  <c r="CL813" i="17"/>
  <c r="CL476" i="17"/>
  <c r="CL507" i="17"/>
  <c r="CL616" i="17"/>
  <c r="CL632" i="17"/>
  <c r="CL688" i="17"/>
  <c r="CL448" i="17"/>
  <c r="CL378" i="17"/>
  <c r="CL794" i="17"/>
  <c r="CL336" i="17"/>
  <c r="CL367" i="17"/>
  <c r="CL664" i="17"/>
  <c r="CL529" i="17"/>
  <c r="CL525" i="17"/>
  <c r="CL589" i="17"/>
  <c r="CL656" i="17"/>
  <c r="CL807" i="17"/>
  <c r="CL804" i="17"/>
  <c r="CL276" i="17"/>
  <c r="CL689" i="17"/>
  <c r="CL760" i="17"/>
  <c r="CL613" i="17"/>
  <c r="CL498" i="17"/>
  <c r="CL710" i="17"/>
  <c r="CL630" i="17"/>
  <c r="CL302" i="17"/>
  <c r="CL337" i="17"/>
  <c r="CL544" i="17"/>
  <c r="CL657" i="17"/>
  <c r="CL484" i="17"/>
  <c r="CL798" i="17"/>
  <c r="CL717" i="17"/>
  <c r="CL791" i="17"/>
  <c r="CL747" i="17"/>
  <c r="CL816" i="17"/>
  <c r="CL810" i="17"/>
  <c r="CL806" i="17"/>
  <c r="CL722" i="17"/>
  <c r="CL427" i="17"/>
  <c r="CL653" i="17"/>
  <c r="CL708" i="17"/>
  <c r="CL786" i="17"/>
  <c r="CL540" i="17"/>
  <c r="CL389" i="17"/>
  <c r="CL693" i="17"/>
  <c r="CL814" i="17"/>
  <c r="CL556" i="17"/>
  <c r="CL511" i="17"/>
  <c r="CL731" i="17"/>
  <c r="CK40" i="17"/>
  <c r="CF32" i="17"/>
  <c r="CG32" i="17"/>
  <c r="CE32" i="17"/>
  <c r="CC32" i="17"/>
  <c r="CD32" i="17" s="1"/>
  <c r="CL398" i="17"/>
  <c r="CL668" i="17"/>
  <c r="CL604" i="17"/>
  <c r="CL489" i="17"/>
  <c r="CL182" i="17"/>
  <c r="CL609" i="17"/>
  <c r="CL527" i="17"/>
  <c r="CL571" i="17"/>
  <c r="CL637" i="17"/>
  <c r="CL407" i="17"/>
  <c r="CL536" i="17"/>
  <c r="CL429" i="17"/>
  <c r="CL187" i="17"/>
  <c r="CL183" i="17"/>
  <c r="CL154" i="17"/>
  <c r="CL61" i="17"/>
  <c r="CL459" i="17"/>
  <c r="CL547" i="17"/>
  <c r="CL338" i="17"/>
  <c r="CL761" i="17"/>
  <c r="CL692" i="17"/>
  <c r="CL311" i="17"/>
  <c r="CL593" i="17"/>
  <c r="CL401" i="17"/>
  <c r="CL659" i="17"/>
  <c r="CL622" i="17"/>
  <c r="CL361" i="17"/>
  <c r="CL615" i="17"/>
  <c r="CL330" i="17"/>
  <c r="CL428" i="17"/>
  <c r="CL220" i="17"/>
  <c r="CL230" i="17"/>
  <c r="CL99" i="17"/>
  <c r="CL48" i="17"/>
  <c r="CL60" i="17"/>
  <c r="CL53" i="17"/>
  <c r="CL76" i="17"/>
  <c r="CL126" i="17"/>
  <c r="CL145" i="17"/>
  <c r="CL219" i="17"/>
  <c r="CL226" i="17"/>
  <c r="CL131" i="17"/>
  <c r="CL328" i="17"/>
  <c r="CL245" i="17"/>
  <c r="CL363" i="17"/>
  <c r="CL470" i="17"/>
  <c r="CL343" i="17"/>
  <c r="CL433" i="17"/>
  <c r="CL530" i="17"/>
  <c r="CL567" i="17"/>
  <c r="CL472" i="17"/>
  <c r="CL324" i="17"/>
  <c r="CL647" i="17"/>
  <c r="CL191" i="17"/>
  <c r="CL733" i="17"/>
  <c r="CL437" i="17"/>
  <c r="CL812" i="17"/>
  <c r="CL636" i="17"/>
  <c r="CL736" i="17"/>
  <c r="CL792" i="17"/>
  <c r="CL712" i="17"/>
  <c r="CL756" i="17"/>
  <c r="CL103" i="17"/>
  <c r="CL46" i="17"/>
  <c r="CL112" i="17"/>
  <c r="CL188" i="17"/>
  <c r="CL91" i="17"/>
  <c r="CL225" i="17"/>
  <c r="CL202" i="17"/>
  <c r="CL285" i="17"/>
  <c r="CL74" i="17"/>
  <c r="CL98" i="17"/>
  <c r="CL478" i="17"/>
  <c r="CL342" i="17"/>
  <c r="CL384" i="17"/>
  <c r="CL62" i="17"/>
  <c r="CL537" i="17"/>
  <c r="CL455" i="17"/>
  <c r="CL740" i="17"/>
  <c r="CL377" i="17"/>
  <c r="CL381" i="17"/>
  <c r="CL538" i="17"/>
  <c r="CL614" i="17"/>
  <c r="CL590" i="17"/>
  <c r="CL101" i="17"/>
  <c r="CL79" i="17"/>
  <c r="CL127" i="17"/>
  <c r="CL134" i="17"/>
  <c r="CL64" i="17"/>
  <c r="CL176" i="17"/>
  <c r="CL168" i="17"/>
  <c r="CL132" i="17"/>
  <c r="CL142" i="17"/>
  <c r="CL345" i="17"/>
  <c r="CL256" i="17"/>
  <c r="CL288" i="17"/>
  <c r="CL57" i="17"/>
  <c r="CL414" i="17"/>
  <c r="CL370" i="17"/>
  <c r="CL170" i="17"/>
  <c r="CL148" i="17"/>
  <c r="CL445" i="17"/>
  <c r="CL578" i="17"/>
  <c r="CL375" i="17"/>
  <c r="CL233" i="17"/>
  <c r="CL552" i="17"/>
  <c r="CL583" i="17"/>
  <c r="CL577" i="17"/>
  <c r="CL574" i="17"/>
  <c r="CL563" i="17"/>
  <c r="CL387" i="17"/>
  <c r="CL499" i="17"/>
  <c r="CL471" i="17"/>
  <c r="CL320" i="17"/>
  <c r="CL355" i="17"/>
  <c r="CL485" i="17"/>
  <c r="CL768" i="17"/>
  <c r="CL779" i="17"/>
  <c r="CL543" i="17"/>
  <c r="CL603" i="17"/>
  <c r="CL278" i="17"/>
  <c r="CL808" i="17"/>
  <c r="CL680" i="17"/>
  <c r="CL490" i="17"/>
  <c r="CL84" i="17"/>
  <c r="CL70" i="17"/>
  <c r="CL125" i="17"/>
  <c r="CL94" i="17"/>
  <c r="CL209" i="17"/>
  <c r="CL194" i="17"/>
  <c r="CL178" i="17"/>
  <c r="CL248" i="17"/>
  <c r="CL117" i="17"/>
  <c r="CL222" i="17"/>
  <c r="CL201" i="17"/>
  <c r="CL315" i="17"/>
  <c r="CL231" i="17"/>
  <c r="CL301" i="17"/>
  <c r="CL534" i="17"/>
  <c r="CL238" i="17"/>
  <c r="CL392" i="17"/>
  <c r="CL503" i="17"/>
  <c r="CL474" i="17"/>
  <c r="CL203" i="17"/>
  <c r="CL673" i="17"/>
  <c r="CL153" i="17"/>
  <c r="CL435" i="17"/>
  <c r="CL580" i="17"/>
  <c r="CL260" i="17"/>
  <c r="CL348" i="17"/>
  <c r="CL546" i="17"/>
  <c r="CL782" i="17"/>
  <c r="CL599" i="17"/>
  <c r="CL679" i="17"/>
  <c r="CL475" i="17"/>
  <c r="CL801" i="17"/>
  <c r="CL562" i="17"/>
  <c r="CL519" i="17"/>
  <c r="CL488" i="17"/>
  <c r="CL799" i="17"/>
  <c r="CL446" i="17"/>
  <c r="CL73" i="17"/>
  <c r="CL129" i="17"/>
  <c r="CL165" i="17"/>
  <c r="CL224" i="17"/>
  <c r="CL41" i="17"/>
  <c r="CL115" i="17"/>
  <c r="CL89" i="17"/>
  <c r="CL354" i="17"/>
  <c r="CL327" i="17"/>
  <c r="CL365" i="17"/>
  <c r="CL286" i="17"/>
  <c r="CL594" i="17"/>
  <c r="CL443" i="17"/>
  <c r="CL548" i="17"/>
  <c r="CL660" i="17"/>
  <c r="CL638" i="17"/>
  <c r="CL748" i="17"/>
  <c r="CL651" i="17"/>
  <c r="CL645" i="17"/>
  <c r="CL610" i="17"/>
  <c r="CL394" i="17"/>
  <c r="CL620" i="17"/>
  <c r="CL258" i="17"/>
  <c r="CL770" i="17"/>
  <c r="CL793" i="17"/>
  <c r="CL705" i="17"/>
  <c r="CL683" i="17"/>
  <c r="CL724" i="17"/>
  <c r="CL495" i="17"/>
  <c r="CL575" i="17"/>
  <c r="CL757" i="17"/>
  <c r="CL611" i="17"/>
  <c r="CL42" i="17"/>
  <c r="CL124" i="17"/>
  <c r="CL158" i="17"/>
  <c r="CL214" i="17"/>
  <c r="CL166" i="17"/>
  <c r="CL169" i="17"/>
  <c r="CL341" i="17"/>
  <c r="CL314" i="17"/>
  <c r="CL329" i="17"/>
  <c r="CL304" i="17"/>
  <c r="CL508" i="17"/>
  <c r="CL494" i="17"/>
  <c r="CL506" i="17"/>
  <c r="CL704" i="17"/>
  <c r="CL326" i="17"/>
  <c r="CL426" i="17"/>
  <c r="CL774" i="17"/>
  <c r="CL678" i="17"/>
  <c r="CL313" i="17"/>
  <c r="CL500" i="17"/>
  <c r="CL701" i="17"/>
  <c r="CL318" i="17"/>
  <c r="CL566" i="17"/>
  <c r="CL776" i="17"/>
  <c r="CL323" i="17"/>
  <c r="CL694" i="17"/>
  <c r="CL196" i="17"/>
  <c r="CL627" i="17"/>
  <c r="CL623" i="17"/>
  <c r="CL439" i="17"/>
  <c r="CL646" i="17"/>
  <c r="U40" i="17" l="1"/>
  <c r="CH32" i="17"/>
  <c r="CI32" i="17" s="1"/>
  <c r="CL766" i="17"/>
  <c r="CL175" i="17"/>
  <c r="CL44" i="17"/>
  <c r="CL93" i="17"/>
  <c r="CL171" i="17"/>
  <c r="CL83" i="17"/>
  <c r="CL223" i="17"/>
  <c r="CL149" i="17"/>
  <c r="CL150" i="17"/>
  <c r="CL123" i="17"/>
  <c r="CL205" i="17"/>
  <c r="CL267" i="17"/>
  <c r="CL271" i="17"/>
  <c r="CL303" i="17"/>
  <c r="CL237" i="17"/>
  <c r="CL204" i="17"/>
  <c r="CL197" i="17"/>
  <c r="CL549" i="17"/>
  <c r="CL281" i="17"/>
  <c r="CL243" i="17"/>
  <c r="CL520" i="17"/>
  <c r="CL298" i="17"/>
  <c r="CL514" i="17"/>
  <c r="CL554" i="17"/>
  <c r="CL504" i="17"/>
  <c r="CL277" i="17"/>
  <c r="CL136" i="17"/>
  <c r="CL431" i="17"/>
  <c r="CL675" i="17"/>
  <c r="CL268" i="17"/>
  <c r="CL456" i="17"/>
  <c r="CL417" i="17"/>
  <c r="CL667" i="17"/>
  <c r="CL413" i="17"/>
  <c r="CL648" i="17"/>
  <c r="CL665" i="17"/>
  <c r="CL743" i="17"/>
  <c r="CL681" i="17"/>
  <c r="CL335" i="17"/>
  <c r="CL608" i="17"/>
  <c r="CL729" i="17"/>
  <c r="CL674" i="17"/>
  <c r="CL727" i="17"/>
  <c r="CL809" i="17"/>
  <c r="CL253" i="17"/>
  <c r="CL749" i="17"/>
  <c r="CL634" i="17"/>
  <c r="CL228" i="17"/>
  <c r="CL561" i="17"/>
  <c r="CL741" i="17"/>
  <c r="CL612" i="17"/>
  <c r="CL362" i="17"/>
  <c r="CL650" i="17"/>
  <c r="CL759" i="17"/>
  <c r="CL257" i="17"/>
  <c r="CL555" i="17"/>
  <c r="CL720" i="17"/>
  <c r="CL787" i="17"/>
  <c r="CL655" i="17"/>
  <c r="CL584" i="17"/>
  <c r="CL718" i="17"/>
  <c r="CL436" i="17"/>
  <c r="CL624" i="17"/>
  <c r="CL765" i="17"/>
  <c r="CL564" i="17"/>
  <c r="CL715" i="17"/>
  <c r="CL687" i="17"/>
  <c r="CL411" i="17"/>
  <c r="CL416" i="17"/>
  <c r="CL707" i="17"/>
  <c r="CL671" i="17"/>
  <c r="CL772" i="17"/>
  <c r="CL601" i="17"/>
  <c r="CL734" i="17"/>
  <c r="CL483" i="17"/>
  <c r="CL560" i="17"/>
  <c r="CL518" i="17"/>
  <c r="CL531" i="17"/>
  <c r="CL815" i="17"/>
  <c r="CL487" i="17"/>
  <c r="CL290" i="17"/>
  <c r="CL100" i="17"/>
  <c r="CL58" i="17"/>
  <c r="CL458" i="17"/>
  <c r="CL491" i="17"/>
  <c r="CL409" i="17"/>
  <c r="CL502" i="17"/>
  <c r="CL550" i="17"/>
  <c r="CL654" i="17"/>
  <c r="CL512" i="17"/>
  <c r="CL676" i="17"/>
  <c r="CL369" i="17"/>
  <c r="CL379" i="17"/>
  <c r="CL241" i="17"/>
  <c r="CL775" i="17"/>
  <c r="CL81" i="17"/>
  <c r="CL96" i="17"/>
  <c r="CL186" i="17"/>
  <c r="CL189" i="17"/>
  <c r="CL109" i="17"/>
  <c r="CL212" i="17"/>
  <c r="CL208" i="17"/>
  <c r="CL332" i="17"/>
  <c r="CL85" i="17"/>
  <c r="CL121" i="17"/>
  <c r="CL200" i="17"/>
  <c r="CL509" i="17"/>
  <c r="CL465" i="17"/>
  <c r="CL771" i="17"/>
  <c r="CL795" i="17"/>
  <c r="CL661" i="17"/>
  <c r="CL725" i="17"/>
  <c r="CL374" i="17"/>
  <c r="CL90" i="17"/>
  <c r="CL71" i="17"/>
  <c r="CL116" i="17"/>
  <c r="CL155" i="17"/>
  <c r="CL164" i="17"/>
  <c r="CL356" i="17"/>
  <c r="CL291" i="17"/>
  <c r="CL211" i="17"/>
  <c r="CL691" i="17"/>
  <c r="CL49" i="17"/>
  <c r="CL104" i="17"/>
  <c r="CL152" i="17"/>
  <c r="CL143" i="17"/>
  <c r="CL106" i="17"/>
  <c r="CL102" i="17"/>
  <c r="CL236" i="17"/>
  <c r="CL160" i="17"/>
  <c r="CL306" i="17"/>
  <c r="CL319" i="17"/>
  <c r="CL138" i="17"/>
  <c r="CL280" i="17"/>
  <c r="CL135" i="17"/>
  <c r="CL252" i="17"/>
  <c r="CL255" i="17"/>
  <c r="CL497" i="17"/>
  <c r="CL216" i="17"/>
  <c r="CL535" i="17"/>
  <c r="CL444" i="17"/>
  <c r="CL451" i="17"/>
  <c r="CL780" i="17"/>
  <c r="CL496" i="17"/>
  <c r="CL669" i="17"/>
  <c r="CL758" i="17"/>
  <c r="CL596" i="17"/>
  <c r="CL587" i="17"/>
  <c r="CL663" i="17"/>
  <c r="CL721" i="17"/>
  <c r="CL570" i="17"/>
  <c r="CL805" i="17"/>
  <c r="CL728" i="17"/>
  <c r="CL796" i="17"/>
  <c r="CL800" i="17"/>
  <c r="CL750" i="17"/>
  <c r="CL784" i="17"/>
  <c r="CL738" i="17"/>
  <c r="CL404" i="17"/>
  <c r="CL802" i="17"/>
  <c r="CL695" i="17"/>
  <c r="CL755" i="17"/>
  <c r="CL524" i="17"/>
  <c r="CL744" i="17"/>
  <c r="CL811" i="17"/>
  <c r="CL390" i="17"/>
  <c r="CL742" i="17"/>
  <c r="CL628" i="17"/>
  <c r="CL481" i="17"/>
  <c r="CL703" i="17"/>
  <c r="CL515" i="17"/>
  <c r="CL424" i="17"/>
  <c r="CL737" i="17"/>
  <c r="CL522" i="17"/>
  <c r="CL764" i="17"/>
  <c r="CL410" i="17"/>
  <c r="CL607" i="17"/>
  <c r="CL482" i="17"/>
  <c r="CL699" i="17"/>
  <c r="CL635" i="17"/>
  <c r="CL179" i="17"/>
  <c r="CL250" i="17"/>
  <c r="CL130" i="17"/>
  <c r="CL606" i="17"/>
  <c r="CL783" i="17"/>
  <c r="CL376" i="17"/>
  <c r="CL752" i="17"/>
  <c r="CL532" i="17"/>
  <c r="CL408" i="17"/>
  <c r="CL406" i="17"/>
  <c r="CL174" i="17"/>
  <c r="CL75" i="17"/>
  <c r="CL63" i="17"/>
  <c r="CL140" i="17"/>
  <c r="CL199" i="17"/>
  <c r="CL339" i="17"/>
  <c r="CL346" i="17"/>
  <c r="CL162" i="17"/>
  <c r="CL382" i="17"/>
  <c r="CL586" i="17"/>
  <c r="CL305" i="17"/>
  <c r="CL528" i="17"/>
  <c r="CL393" i="17"/>
  <c r="CL777" i="17"/>
  <c r="CL739" i="17"/>
  <c r="CL480" i="17"/>
  <c r="CL59" i="17"/>
  <c r="CL215" i="17"/>
  <c r="CL107" i="17"/>
  <c r="CL227" i="17"/>
  <c r="CL265" i="17"/>
  <c r="CL151" i="17"/>
  <c r="CL247" i="17"/>
  <c r="CL581" i="17"/>
  <c r="CL521" i="17"/>
  <c r="CL541" i="17"/>
  <c r="CL69" i="17"/>
  <c r="CL122" i="17"/>
  <c r="CL54" i="17"/>
  <c r="CL45" i="17"/>
  <c r="CL239" i="17"/>
  <c r="CL190" i="17"/>
  <c r="CL147" i="17"/>
  <c r="CL493" i="17"/>
  <c r="CL357" i="17"/>
  <c r="CL388" i="17"/>
  <c r="CL633" i="17"/>
  <c r="CL452" i="17"/>
  <c r="CL702" i="17"/>
  <c r="CL477" i="17"/>
  <c r="CL670" i="17"/>
  <c r="CL778" i="17"/>
  <c r="CL457" i="17"/>
  <c r="CL631" i="17"/>
  <c r="CL684" i="17"/>
  <c r="CL292" i="17"/>
  <c r="CL730" i="17"/>
  <c r="CL87" i="17"/>
  <c r="CL47" i="17"/>
  <c r="CL120" i="17"/>
  <c r="CL262" i="17"/>
  <c r="CL167" i="17"/>
  <c r="CL287" i="17"/>
  <c r="CL264" i="17"/>
  <c r="CL418" i="17"/>
  <c r="CL206" i="17"/>
  <c r="CL420" i="17"/>
  <c r="CL391" i="17"/>
  <c r="CL421" i="17"/>
  <c r="CL617" i="17"/>
  <c r="CL309" i="17"/>
  <c r="CL697" i="17"/>
  <c r="CL412" i="17"/>
  <c r="CL462" i="17"/>
  <c r="CL454" i="17"/>
  <c r="CL97" i="17"/>
  <c r="CL92" i="17"/>
  <c r="CL141" i="17"/>
  <c r="CL229" i="17"/>
  <c r="CL479" i="17"/>
  <c r="CL473" i="17"/>
  <c r="CL163" i="17"/>
  <c r="CL732" i="17"/>
  <c r="CL618" i="17"/>
  <c r="CL467" i="17"/>
  <c r="CL533" i="17"/>
  <c r="CL419" i="17"/>
  <c r="CL422" i="17"/>
  <c r="CL788" i="17"/>
  <c r="CL803" i="17"/>
  <c r="CL77" i="17"/>
  <c r="CL180" i="17"/>
  <c r="CL86" i="17"/>
  <c r="CL95" i="17"/>
  <c r="CL559" i="17"/>
  <c r="CL157" i="17"/>
  <c r="CL405" i="17"/>
  <c r="CL464" i="17"/>
  <c r="CL438" i="17"/>
  <c r="CL652" i="17"/>
  <c r="CL322" i="17"/>
  <c r="CL461" i="17"/>
  <c r="CL364" i="17"/>
  <c r="CL385" i="17"/>
  <c r="CL735" i="17"/>
  <c r="CL723" i="17"/>
  <c r="CL643" i="17"/>
  <c r="CL72" i="17"/>
  <c r="CL114" i="17"/>
  <c r="CL80" i="17"/>
  <c r="CL144" i="17"/>
  <c r="CL156" i="17"/>
  <c r="CL181" i="17"/>
  <c r="CL159" i="17"/>
  <c r="CL261" i="17"/>
  <c r="CL273" i="17"/>
  <c r="CL192" i="17"/>
  <c r="CL269" i="17"/>
  <c r="CL299" i="17"/>
  <c r="CL218" i="17"/>
  <c r="CL372" i="17"/>
  <c r="CL289" i="17"/>
  <c r="CL505" i="17"/>
  <c r="CL629" i="17"/>
  <c r="CL270" i="17"/>
  <c r="CL565" i="17"/>
  <c r="CL347" i="17"/>
  <c r="CL297" i="17"/>
  <c r="CL425" i="17"/>
  <c r="CL526" i="17"/>
  <c r="CL789" i="17"/>
  <c r="CL709" i="17"/>
  <c r="CL569" i="17"/>
  <c r="CL714" i="17"/>
  <c r="CL441" i="17"/>
  <c r="CL415" i="17"/>
  <c r="CL442" i="17"/>
  <c r="CL430" i="17"/>
  <c r="CL698" i="17"/>
  <c r="CL469" i="17"/>
  <c r="CL781" i="17"/>
  <c r="CL449" i="17"/>
  <c r="CL754" i="17"/>
  <c r="CL572" i="17"/>
  <c r="CL597" i="17"/>
  <c r="CL642" i="17"/>
  <c r="CL40" i="17"/>
  <c r="CM40" i="17" s="1"/>
  <c r="CN40" i="17" s="1"/>
  <c r="CL523" i="17"/>
  <c r="CL440" i="17"/>
  <c r="CL568" i="17"/>
  <c r="CL173" i="17"/>
  <c r="CL649" i="17"/>
  <c r="CL513" i="17"/>
  <c r="CL595" i="17"/>
  <c r="CL626" i="17"/>
  <c r="CL666" i="17"/>
  <c r="CL558" i="17"/>
  <c r="CL785" i="17"/>
  <c r="CL466" i="17"/>
  <c r="H40" i="17"/>
  <c r="I40" i="17" s="1"/>
  <c r="CL686" i="17"/>
  <c r="CL719" i="17"/>
  <c r="CL690" i="17"/>
  <c r="CL818" i="17"/>
  <c r="CL501" i="17"/>
  <c r="CL767" i="17"/>
  <c r="CL510" i="17"/>
  <c r="CL207" i="17"/>
  <c r="CL310" i="17"/>
  <c r="CL641" i="17"/>
  <c r="CL542" i="17"/>
  <c r="CL672" i="17"/>
  <c r="CL588" i="17"/>
  <c r="CL773" i="17"/>
  <c r="CL516" i="17"/>
  <c r="CL293" i="17"/>
  <c r="CL51" i="17"/>
  <c r="CL639" i="17"/>
  <c r="CL119" i="17"/>
  <c r="CL111" i="17"/>
  <c r="CL137" i="17"/>
  <c r="CL263" i="17"/>
  <c r="CL296" i="17"/>
  <c r="CL349" i="17"/>
  <c r="CL395" i="17"/>
  <c r="CL711" i="17"/>
  <c r="CL492" i="17"/>
  <c r="CL677" i="17"/>
  <c r="CL486" i="17"/>
  <c r="CL539" i="17"/>
  <c r="CL591" i="17"/>
  <c r="CL43" i="17"/>
  <c r="CL146" i="17"/>
  <c r="CL65" i="17"/>
  <c r="CL249" i="17"/>
  <c r="CL133" i="17"/>
  <c r="CL325" i="17"/>
  <c r="CL316" i="17"/>
  <c r="CL383" i="17"/>
  <c r="CL625" i="17"/>
  <c r="CL434" i="17"/>
  <c r="CL682" i="17"/>
  <c r="CL52" i="17"/>
  <c r="CL88" i="17"/>
  <c r="CL118" i="17"/>
  <c r="CL195" i="17"/>
  <c r="CL172" i="17"/>
  <c r="CL360" i="17"/>
  <c r="CL295" i="17"/>
  <c r="CL213" i="17"/>
  <c r="CL396" i="17"/>
  <c r="CL545" i="17"/>
  <c r="CL753" i="17"/>
  <c r="CL344" i="17"/>
  <c r="CL447" i="17"/>
  <c r="CL762" i="17"/>
  <c r="CL605" i="17"/>
  <c r="CL359" i="17"/>
  <c r="CL817" i="17"/>
  <c r="CL685" i="17"/>
  <c r="CL706" i="17"/>
  <c r="CL600" i="17"/>
  <c r="CL696" i="17"/>
  <c r="CL105" i="17"/>
  <c r="CL113" i="17"/>
  <c r="CL210" i="17"/>
  <c r="CL185" i="17"/>
  <c r="CL244" i="17"/>
  <c r="CL266" i="17"/>
  <c r="CL397" i="17"/>
  <c r="CL242" i="17"/>
  <c r="CL317" i="17"/>
  <c r="CL399" i="17"/>
  <c r="CL598" i="17"/>
  <c r="CL662" i="17"/>
  <c r="CL621" i="17"/>
  <c r="CL400" i="17"/>
  <c r="CL251" i="17"/>
  <c r="CL331" i="17"/>
  <c r="CL386" i="17"/>
  <c r="CL713" i="17"/>
  <c r="CL82" i="17"/>
  <c r="CL184" i="17"/>
  <c r="CL353" i="17"/>
  <c r="CL551" i="17"/>
  <c r="CL283" i="17"/>
  <c r="CL582" i="17"/>
  <c r="CL592" i="17"/>
  <c r="CL366" i="17"/>
  <c r="CL312" i="17"/>
  <c r="CL274" i="17"/>
  <c r="CL246" i="17"/>
  <c r="CL573" i="17"/>
  <c r="CL585" i="17"/>
  <c r="CL334" i="17"/>
  <c r="CL308" i="17"/>
  <c r="CL50" i="17"/>
  <c r="CL217" i="17"/>
  <c r="CL198" i="17"/>
  <c r="CL380" i="17"/>
  <c r="CL373" i="17"/>
  <c r="CL602" i="17"/>
  <c r="CL579" i="17"/>
  <c r="CL726" i="17"/>
  <c r="CL751" i="17"/>
  <c r="CL517" i="17"/>
  <c r="CL700" i="17"/>
  <c r="CL763" i="17"/>
  <c r="CL716" i="17"/>
  <c r="CL745" i="17"/>
  <c r="CL797" i="17"/>
  <c r="CL450" i="17"/>
  <c r="D39" i="19"/>
  <c r="E24" i="17"/>
  <c r="I8" i="17" s="1"/>
  <c r="S11" i="17" s="1"/>
  <c r="I12" i="17" s="1"/>
  <c r="CE31" i="19"/>
  <c r="CF31" i="19"/>
  <c r="CG31" i="19"/>
  <c r="Q40" i="17" l="1"/>
  <c r="CG33" i="17"/>
  <c r="CC33" i="17"/>
  <c r="CD33" i="17" s="1"/>
  <c r="CF33" i="17"/>
  <c r="CE33" i="17"/>
  <c r="CH31" i="19"/>
  <c r="CI31" i="19" s="1"/>
  <c r="CL713" i="19"/>
  <c r="CL127" i="19"/>
  <c r="CL673" i="19"/>
  <c r="CL585" i="19"/>
  <c r="CL153" i="19"/>
  <c r="CL244" i="19"/>
  <c r="CL502" i="19"/>
  <c r="CL145" i="19"/>
  <c r="CL326" i="19"/>
  <c r="CL349" i="19"/>
  <c r="CL398" i="19"/>
  <c r="CL263" i="19"/>
  <c r="CL467" i="19"/>
  <c r="CL747" i="19"/>
  <c r="CL794" i="19"/>
  <c r="CL374" i="19"/>
  <c r="CL506" i="19"/>
  <c r="CL556" i="19"/>
  <c r="CL495" i="19"/>
  <c r="CL466" i="19"/>
  <c r="CL499" i="19"/>
  <c r="CL534" i="19"/>
  <c r="CL133" i="19"/>
  <c r="CL694" i="19"/>
  <c r="CL487" i="19"/>
  <c r="CL473" i="19"/>
  <c r="CL446" i="19"/>
  <c r="CL666" i="19"/>
  <c r="CL625" i="19"/>
  <c r="CL780" i="19"/>
  <c r="CL202" i="19"/>
  <c r="CL455" i="19"/>
  <c r="CL733" i="19"/>
  <c r="CL259" i="19"/>
  <c r="CL316" i="19"/>
  <c r="CL663" i="19"/>
  <c r="CL57" i="19"/>
  <c r="CL239" i="19"/>
  <c r="CL711" i="19"/>
  <c r="CL675" i="19"/>
  <c r="CL155" i="19"/>
  <c r="CL793" i="19"/>
  <c r="CL122" i="19"/>
  <c r="CL272" i="19"/>
  <c r="CL192" i="19"/>
  <c r="CL769" i="19"/>
  <c r="CL273" i="19"/>
  <c r="CL231" i="19"/>
  <c r="CL266" i="19"/>
  <c r="CL491" i="19"/>
  <c r="CL528" i="19"/>
  <c r="CL341" i="19"/>
  <c r="CL143" i="19"/>
  <c r="CL750" i="19"/>
  <c r="CL493" i="19"/>
  <c r="CL568" i="19"/>
  <c r="CL637" i="19"/>
  <c r="CL206" i="19"/>
  <c r="CL224" i="19"/>
  <c r="CL511" i="19"/>
  <c r="CL748" i="19"/>
  <c r="CL250" i="19"/>
  <c r="CL284" i="19"/>
  <c r="CL766" i="19"/>
  <c r="CL582" i="19"/>
  <c r="CL730" i="19"/>
  <c r="CL426" i="19"/>
  <c r="CL609" i="19"/>
  <c r="CL380" i="19"/>
  <c r="CL650" i="19"/>
  <c r="CL175" i="19"/>
  <c r="CL490" i="19"/>
  <c r="CL371" i="19"/>
  <c r="CL770" i="19"/>
  <c r="CL817" i="19"/>
  <c r="CL635" i="19"/>
  <c r="CL488" i="19"/>
  <c r="CL685" i="19"/>
  <c r="CL44" i="19"/>
  <c r="CL509" i="19"/>
  <c r="CL807" i="19"/>
  <c r="CL661" i="19"/>
  <c r="CL785" i="19"/>
  <c r="CL584" i="19"/>
  <c r="CL158" i="19"/>
  <c r="CL697" i="19"/>
  <c r="CL200" i="19"/>
  <c r="CL598" i="19"/>
  <c r="CL55" i="19"/>
  <c r="CL115" i="19"/>
  <c r="CL283" i="19"/>
  <c r="CL658" i="19"/>
  <c r="CL254" i="19"/>
  <c r="CL265" i="19"/>
  <c r="CL640" i="19"/>
  <c r="CL665" i="19"/>
  <c r="CL389" i="19"/>
  <c r="CL333" i="19"/>
  <c r="CL683" i="19"/>
  <c r="CL50" i="19"/>
  <c r="CL245" i="19"/>
  <c r="CL692" i="19"/>
  <c r="CL237" i="19"/>
  <c r="CL366" i="19"/>
  <c r="CL795" i="19"/>
  <c r="CL631" i="19"/>
  <c r="CL223" i="19"/>
  <c r="CL74" i="19"/>
  <c r="CL370" i="19"/>
  <c r="CL513" i="19"/>
  <c r="CL468" i="19"/>
  <c r="CL329" i="19"/>
  <c r="CL476" i="19"/>
  <c r="CL210" i="19"/>
  <c r="CL208" i="19"/>
  <c r="CL520" i="19"/>
  <c r="CL342" i="19"/>
  <c r="CL597" i="19"/>
  <c r="CL88" i="19"/>
  <c r="CL676" i="19"/>
  <c r="CL215" i="19"/>
  <c r="CL809" i="19"/>
  <c r="CL397" i="19"/>
  <c r="CL170" i="19"/>
  <c r="CL445" i="19"/>
  <c r="CL334" i="19"/>
  <c r="CL613" i="19"/>
  <c r="CL519" i="19"/>
  <c r="CL718" i="19"/>
  <c r="CL63" i="19"/>
  <c r="CL320" i="19"/>
  <c r="CL515" i="19"/>
  <c r="CL457" i="19"/>
  <c r="CL442" i="19"/>
  <c r="CL211" i="19"/>
  <c r="CL102" i="19"/>
  <c r="CL563" i="19"/>
  <c r="CL510" i="19"/>
  <c r="CL411" i="19"/>
  <c r="CL219" i="19"/>
  <c r="CL118" i="19"/>
  <c r="CL138" i="19"/>
  <c r="CL305" i="19"/>
  <c r="CL299" i="19"/>
  <c r="CL479" i="19"/>
  <c r="CL381" i="19"/>
  <c r="CL402" i="19"/>
  <c r="CL291" i="19"/>
  <c r="CL262" i="19"/>
  <c r="CL610" i="19"/>
  <c r="CL136" i="19"/>
  <c r="CL444" i="19"/>
  <c r="CL146" i="19"/>
  <c r="CL278" i="19"/>
  <c r="CL217" i="19"/>
  <c r="CL417" i="19"/>
  <c r="CL453" i="19"/>
  <c r="CL87" i="19"/>
  <c r="CL816" i="19"/>
  <c r="CL400" i="19"/>
  <c r="CL193" i="19"/>
  <c r="CL767" i="19"/>
  <c r="CL571" i="19"/>
  <c r="CL190" i="19"/>
  <c r="CL94" i="19"/>
  <c r="CL105" i="19"/>
  <c r="CL355" i="19"/>
  <c r="CL45" i="19"/>
  <c r="CL110" i="19"/>
  <c r="CL49" i="19"/>
  <c r="CL212" i="19"/>
  <c r="CL659" i="19"/>
  <c r="CL425" i="19"/>
  <c r="CL308" i="19"/>
  <c r="CL340" i="19"/>
  <c r="CL185" i="19"/>
  <c r="CL275" i="19"/>
  <c r="CL526" i="19"/>
  <c r="CL438" i="19"/>
  <c r="CL181" i="19"/>
  <c r="CL554" i="19"/>
  <c r="CL331" i="19"/>
  <c r="CL372" i="19"/>
  <c r="CL652" i="19"/>
  <c r="CL385" i="19"/>
  <c r="CL621" i="19"/>
  <c r="CL751" i="19"/>
  <c r="CL627" i="19"/>
  <c r="CL606" i="19"/>
  <c r="CL290" i="19"/>
  <c r="CL225" i="19"/>
  <c r="CL539" i="19"/>
  <c r="CL756" i="19"/>
  <c r="CL40" i="19"/>
  <c r="CL43" i="19"/>
  <c r="CL796" i="19"/>
  <c r="CL541" i="19"/>
  <c r="CL602" i="19"/>
  <c r="CL566" i="19"/>
  <c r="CL512" i="19"/>
  <c r="CL465" i="19"/>
  <c r="CL703" i="19"/>
  <c r="CL327" i="19"/>
  <c r="CL415" i="19"/>
  <c r="CL396" i="19"/>
  <c r="CL325" i="19"/>
  <c r="CL619" i="19"/>
  <c r="CL82" i="19"/>
  <c r="CL232" i="19"/>
  <c r="CL516" i="19"/>
  <c r="CL709" i="19"/>
  <c r="CL367" i="19"/>
  <c r="CL705" i="19"/>
  <c r="CL668" i="19"/>
  <c r="CL689" i="19"/>
  <c r="CL399" i="19"/>
  <c r="CL351" i="19"/>
  <c r="CL775" i="19"/>
  <c r="CL62" i="19"/>
  <c r="CL638" i="19"/>
  <c r="CL595" i="19"/>
  <c r="CL776" i="19"/>
  <c r="CL379" i="19"/>
  <c r="CL168" i="19"/>
  <c r="CL505" i="19"/>
  <c r="CL161" i="19"/>
  <c r="CL496" i="19"/>
  <c r="CL812" i="19"/>
  <c r="CL507" i="19"/>
  <c r="CL553" i="19"/>
  <c r="CL716" i="19"/>
  <c r="CL452" i="19"/>
  <c r="CL176" i="19"/>
  <c r="CL779" i="19"/>
  <c r="CL126" i="19"/>
  <c r="CL98" i="19"/>
  <c r="CL246" i="19"/>
  <c r="CL323" i="19"/>
  <c r="CL811" i="19"/>
  <c r="CL451" i="19"/>
  <c r="CL764" i="19"/>
  <c r="CL156" i="19"/>
  <c r="CL436" i="19"/>
  <c r="CL238" i="19"/>
  <c r="CL172" i="19"/>
  <c r="CL164" i="19"/>
  <c r="CL196" i="19"/>
  <c r="CL672" i="19"/>
  <c r="CL183" i="19"/>
  <c r="CL387" i="19"/>
  <c r="CL657" i="19"/>
  <c r="CL435" i="19"/>
  <c r="CL570" i="19"/>
  <c r="CL474" i="19"/>
  <c r="CL810" i="19"/>
  <c r="CL604" i="19"/>
  <c r="CL607" i="19"/>
  <c r="CL762" i="19"/>
  <c r="CL600" i="19"/>
  <c r="CL163" i="19"/>
  <c r="CL242" i="19"/>
  <c r="CL448" i="19"/>
  <c r="CL778" i="19"/>
  <c r="CL500" i="19"/>
  <c r="CL586" i="19"/>
  <c r="CL777" i="19"/>
  <c r="CL565" i="19"/>
  <c r="CL113" i="19"/>
  <c r="CL84" i="19"/>
  <c r="CL721" i="19"/>
  <c r="CL359" i="19"/>
  <c r="CL737" i="19"/>
  <c r="CL532" i="19"/>
  <c r="CL282" i="19"/>
  <c r="CL135" i="19"/>
  <c r="CL61" i="19"/>
  <c r="CL667" i="19"/>
  <c r="CL671" i="19"/>
  <c r="CL583" i="19"/>
  <c r="CL412" i="19"/>
  <c r="CL653" i="19"/>
  <c r="CL596" i="19"/>
  <c r="CL314" i="19"/>
  <c r="CL419" i="19"/>
  <c r="CL561" i="19"/>
  <c r="CL461" i="19"/>
  <c r="CL469" i="19"/>
  <c r="CL267" i="19"/>
  <c r="CL104" i="19"/>
  <c r="CL226" i="19"/>
  <c r="CL73" i="19"/>
  <c r="CL450" i="19"/>
  <c r="CL483" i="19"/>
  <c r="CL179" i="19"/>
  <c r="CL173" i="19"/>
  <c r="CL162" i="19"/>
  <c r="CL54" i="19"/>
  <c r="CL647" i="19"/>
  <c r="CL373" i="19"/>
  <c r="CL525" i="19"/>
  <c r="CL755" i="19"/>
  <c r="CL564" i="19"/>
  <c r="CL182" i="19"/>
  <c r="CL276" i="19"/>
  <c r="CL322" i="19"/>
  <c r="CL345" i="19"/>
  <c r="CL655" i="19"/>
  <c r="CL557" i="19"/>
  <c r="CL363" i="19"/>
  <c r="CL641" i="19"/>
  <c r="CL443" i="19"/>
  <c r="CL286" i="19"/>
  <c r="CL800" i="19"/>
  <c r="CL393" i="19"/>
  <c r="CL485" i="19"/>
  <c r="CL542" i="19"/>
  <c r="CL70" i="19"/>
  <c r="CL214" i="19"/>
  <c r="CL434" i="19"/>
  <c r="CL221" i="19"/>
  <c r="CL727" i="19"/>
  <c r="CL407" i="19"/>
  <c r="CL463" i="19"/>
  <c r="CL152" i="19"/>
  <c r="CL287" i="19"/>
  <c r="CL234" i="19"/>
  <c r="CL712" i="19"/>
  <c r="CL670" i="19"/>
  <c r="CL462" i="19"/>
  <c r="CL395" i="19"/>
  <c r="CL612" i="19"/>
  <c r="CL109" i="19"/>
  <c r="CL360" i="19"/>
  <c r="CL734" i="19"/>
  <c r="CL67" i="19"/>
  <c r="CL346" i="19"/>
  <c r="CL392" i="19"/>
  <c r="CL68" i="19"/>
  <c r="CL681" i="19"/>
  <c r="CL701" i="19"/>
  <c r="CL545" i="19"/>
  <c r="CL757" i="19"/>
  <c r="CL784" i="19"/>
  <c r="CL574" i="19"/>
  <c r="CL480" i="19"/>
  <c r="CL119" i="19"/>
  <c r="CL611" i="19"/>
  <c r="CL577" i="19"/>
  <c r="CL184" i="19"/>
  <c r="CL639" i="19"/>
  <c r="CL620" i="19"/>
  <c r="CL799" i="19"/>
  <c r="CL249" i="19"/>
  <c r="CL93" i="19"/>
  <c r="CL522" i="19"/>
  <c r="CL449" i="19"/>
  <c r="CL243" i="19"/>
  <c r="CL257" i="19"/>
  <c r="CL651" i="19"/>
  <c r="CL422" i="19"/>
  <c r="CL236" i="19"/>
  <c r="CL194" i="19"/>
  <c r="CL230" i="19"/>
  <c r="CL739" i="19"/>
  <c r="CL617" i="19"/>
  <c r="CL549" i="19"/>
  <c r="CL540" i="19"/>
  <c r="CL89" i="19"/>
  <c r="CL248" i="19"/>
  <c r="CL702" i="19"/>
  <c r="CL589" i="19"/>
  <c r="CL603" i="19"/>
  <c r="CL220" i="19"/>
  <c r="CL447" i="19"/>
  <c r="CL547" i="19"/>
  <c r="CL151" i="19"/>
  <c r="CL628" i="19"/>
  <c r="CL403" i="19"/>
  <c r="CL388" i="19"/>
  <c r="CL774" i="19"/>
  <c r="CL753" i="19"/>
  <c r="CL724" i="19"/>
  <c r="CL132" i="19"/>
  <c r="CL354" i="19"/>
  <c r="CL546" i="19"/>
  <c r="CL441" i="19"/>
  <c r="CL123" i="19"/>
  <c r="CL356" i="19"/>
  <c r="CL343" i="19"/>
  <c r="CL124" i="19"/>
  <c r="CL140" i="19"/>
  <c r="CL384" i="19"/>
  <c r="CL306" i="19"/>
  <c r="CL375" i="19"/>
  <c r="CL454" i="19"/>
  <c r="CL624" i="19"/>
  <c r="CL247" i="19"/>
  <c r="CL233" i="19"/>
  <c r="CL216" i="19"/>
  <c r="CL787" i="19"/>
  <c r="CL741" i="19"/>
  <c r="CL429" i="19"/>
  <c r="CL42" i="19"/>
  <c r="CL313" i="19"/>
  <c r="CL142" i="19"/>
  <c r="CL531" i="19"/>
  <c r="CL786" i="19"/>
  <c r="CL723" i="19"/>
  <c r="CL472" i="19"/>
  <c r="CL677" i="19"/>
  <c r="CL740" i="19"/>
  <c r="CL382" i="19"/>
  <c r="CL470" i="19"/>
  <c r="CL92" i="19"/>
  <c r="CL558" i="19"/>
  <c r="CL768" i="19"/>
  <c r="CL65" i="19"/>
  <c r="CL174" i="19"/>
  <c r="CL270" i="19"/>
  <c r="CL471" i="19"/>
  <c r="CL114" i="19"/>
  <c r="CL646" i="19"/>
  <c r="CL188" i="19"/>
  <c r="CL437" i="19"/>
  <c r="CL630" i="19"/>
  <c r="CL440" i="19"/>
  <c r="CL731" i="19"/>
  <c r="CL97" i="19"/>
  <c r="CL699" i="19"/>
  <c r="CL66" i="19"/>
  <c r="H39" i="19"/>
  <c r="I39" i="19" s="1"/>
  <c r="CL814" i="19"/>
  <c r="CL165" i="19"/>
  <c r="CL464" i="19"/>
  <c r="CL289" i="19"/>
  <c r="CL430" i="19"/>
  <c r="CL413" i="19"/>
  <c r="CL288" i="19"/>
  <c r="CL729" i="19"/>
  <c r="CL521" i="19"/>
  <c r="CL626" i="19"/>
  <c r="CL536" i="19"/>
  <c r="CL662" i="19"/>
  <c r="CL664" i="19"/>
  <c r="CL58" i="19"/>
  <c r="CL594" i="19"/>
  <c r="CL112" i="19"/>
  <c r="CL636" i="19"/>
  <c r="CL530" i="19"/>
  <c r="CL171" i="19"/>
  <c r="CL608" i="19"/>
  <c r="CL348" i="19"/>
  <c r="CL101" i="19"/>
  <c r="CL482" i="19"/>
  <c r="CL416" i="19"/>
  <c r="CL749" i="19"/>
  <c r="CL311" i="19"/>
  <c r="CL645" i="19"/>
  <c r="CL420" i="19"/>
  <c r="CL260" i="19"/>
  <c r="CL648" i="19"/>
  <c r="CL90" i="19"/>
  <c r="CL728" i="19"/>
  <c r="CL569" i="19"/>
  <c r="CL330" i="19"/>
  <c r="CL581" i="19"/>
  <c r="CL315" i="19"/>
  <c r="CL187" i="19"/>
  <c r="CL298" i="19"/>
  <c r="CL390" i="19"/>
  <c r="CL150" i="19"/>
  <c r="CL489" i="19"/>
  <c r="CL773" i="19"/>
  <c r="CL550" i="19"/>
  <c r="CL274" i="19"/>
  <c r="CL614" i="19"/>
  <c r="CL720" i="19"/>
  <c r="CL789" i="19"/>
  <c r="CL738" i="19"/>
  <c r="CL424" i="19"/>
  <c r="CL319" i="19"/>
  <c r="CL744" i="19"/>
  <c r="CL86" i="19"/>
  <c r="CL494" i="19"/>
  <c r="CL296" i="19"/>
  <c r="CL618" i="19"/>
  <c r="CL551" i="19"/>
  <c r="CL704" i="19"/>
  <c r="CL706" i="19"/>
  <c r="CL178" i="19"/>
  <c r="CL418" i="19"/>
  <c r="CL48" i="19"/>
  <c r="CL580" i="19"/>
  <c r="CL592" i="19"/>
  <c r="CL72" i="19"/>
  <c r="CL167" i="19"/>
  <c r="CL205" i="19"/>
  <c r="CL714" i="19"/>
  <c r="CL622" i="19"/>
  <c r="CL788" i="19"/>
  <c r="CL758" i="19"/>
  <c r="CL433" i="19"/>
  <c r="CL141" i="19"/>
  <c r="CL131" i="19"/>
  <c r="CL207" i="19"/>
  <c r="CL64" i="19"/>
  <c r="CL258" i="19"/>
  <c r="CL687" i="19"/>
  <c r="CL235" i="19"/>
  <c r="CL378" i="19"/>
  <c r="CL572" i="19"/>
  <c r="CL361" i="19"/>
  <c r="CL514" i="19"/>
  <c r="CL317" i="19"/>
  <c r="CL501" i="19"/>
  <c r="CL365" i="19"/>
  <c r="CL134" i="19"/>
  <c r="CL154" i="19"/>
  <c r="CL643" i="19"/>
  <c r="CL460" i="19"/>
  <c r="CL128" i="19"/>
  <c r="CL761" i="19"/>
  <c r="CL552" i="19"/>
  <c r="CL350" i="19"/>
  <c r="CL51" i="19"/>
  <c r="CL108" i="19"/>
  <c r="CL559" i="19"/>
  <c r="CL815" i="19"/>
  <c r="CL297" i="19"/>
  <c r="CL623" i="19"/>
  <c r="CL353" i="19"/>
  <c r="CL116" i="19"/>
  <c r="CL754" i="19"/>
  <c r="CL335" i="19"/>
  <c r="CL688" i="19"/>
  <c r="CL52" i="19"/>
  <c r="CL405" i="19"/>
  <c r="CL301" i="19"/>
  <c r="CL543" i="19"/>
  <c r="CL166" i="19"/>
  <c r="CL616" i="19"/>
  <c r="CL710" i="19"/>
  <c r="CL719" i="19"/>
  <c r="CL529" i="19"/>
  <c r="CL281" i="19"/>
  <c r="CL203" i="19"/>
  <c r="CL708" i="19"/>
  <c r="CL277" i="19"/>
  <c r="CL107" i="19"/>
  <c r="CL252" i="19"/>
  <c r="CL201" i="19"/>
  <c r="CL100" i="19"/>
  <c r="CL307" i="19"/>
  <c r="CL147" i="19"/>
  <c r="CL347" i="19"/>
  <c r="CL537" i="19"/>
  <c r="CL421" i="19"/>
  <c r="CL125" i="19"/>
  <c r="CL130" i="19"/>
  <c r="CL504" i="19"/>
  <c r="CL324" i="19"/>
  <c r="CL121" i="19"/>
  <c r="CL601" i="19"/>
  <c r="CL759" i="19"/>
  <c r="CL177" i="19"/>
  <c r="CL527" i="19"/>
  <c r="CL700" i="19"/>
  <c r="CL736" i="19"/>
  <c r="CL576" i="19"/>
  <c r="CL715" i="19"/>
  <c r="CL763" i="19"/>
  <c r="CL213" i="19"/>
  <c r="CL746" i="19"/>
  <c r="CL218" i="19"/>
  <c r="CL431" i="19"/>
  <c r="CL271" i="19"/>
  <c r="CL328" i="19"/>
  <c r="CL255" i="19"/>
  <c r="CL302" i="19"/>
  <c r="CL111" i="19"/>
  <c r="CL240" i="19"/>
  <c r="CL137" i="19"/>
  <c r="CL103" i="19"/>
  <c r="CL498" i="19"/>
  <c r="CL149" i="19"/>
  <c r="CL593" i="19"/>
  <c r="CL742" i="19"/>
  <c r="CL160" i="19"/>
  <c r="CL560" i="19"/>
  <c r="CL808" i="19"/>
  <c r="CL649" i="19"/>
  <c r="CL459" i="19"/>
  <c r="CL279" i="19"/>
  <c r="CL458" i="19"/>
  <c r="CL75" i="19"/>
  <c r="CL159" i="19"/>
  <c r="CL544" i="19"/>
  <c r="CL745" i="19"/>
  <c r="CL209" i="19"/>
  <c r="CL227" i="19"/>
  <c r="CL95" i="19"/>
  <c r="CL587" i="19"/>
  <c r="CL369" i="19"/>
  <c r="CL781" i="19"/>
  <c r="CL144" i="19"/>
  <c r="CL376" i="19"/>
  <c r="CL538" i="19"/>
  <c r="CL508" i="19"/>
  <c r="CL477" i="19"/>
  <c r="CL186" i="19"/>
  <c r="CL391" i="19"/>
  <c r="CL357" i="19"/>
  <c r="CL656" i="19"/>
  <c r="CL492" i="19"/>
  <c r="CL691" i="19"/>
  <c r="CL368" i="19"/>
  <c r="CL251" i="19"/>
  <c r="CL300" i="19"/>
  <c r="CL47" i="19"/>
  <c r="CL41" i="19"/>
  <c r="CL722" i="19"/>
  <c r="CL599" i="19"/>
  <c r="CL241" i="19"/>
  <c r="CL629" i="19"/>
  <c r="CL53" i="19"/>
  <c r="CL684" i="19"/>
  <c r="CL394" i="19"/>
  <c r="CL228" i="19"/>
  <c r="CL332" i="19"/>
  <c r="CL295" i="19"/>
  <c r="CL475" i="19"/>
  <c r="CL309" i="19"/>
  <c r="CL503" i="19"/>
  <c r="CL364" i="19"/>
  <c r="CL80" i="19"/>
  <c r="CL303" i="19"/>
  <c r="CL805" i="19"/>
  <c r="CL682" i="19"/>
  <c r="CL579" i="19"/>
  <c r="CL56" i="19"/>
  <c r="CL99" i="19"/>
  <c r="CL765" i="19"/>
  <c r="CL321" i="19"/>
  <c r="CL401" i="19"/>
  <c r="CL46" i="19"/>
  <c r="CL292" i="19"/>
  <c r="CL304" i="19"/>
  <c r="CL352" i="19"/>
  <c r="CL264" i="19"/>
  <c r="CL310" i="19"/>
  <c r="CL548" i="19"/>
  <c r="CL285" i="19"/>
  <c r="CL180" i="19"/>
  <c r="CL690" i="19"/>
  <c r="CL801" i="19"/>
  <c r="CL76" i="19"/>
  <c r="CL642" i="19"/>
  <c r="CL106" i="19"/>
  <c r="CL591" i="19"/>
  <c r="CL229" i="19"/>
  <c r="CL633" i="19"/>
  <c r="CL261" i="19"/>
  <c r="CL336" i="19"/>
  <c r="CL77" i="19"/>
  <c r="CL486" i="19"/>
  <c r="CL406" i="19"/>
  <c r="CL204" i="19"/>
  <c r="CL169" i="19"/>
  <c r="CL497" i="19"/>
  <c r="CL669" i="19"/>
  <c r="CL117" i="19"/>
  <c r="CL686" i="19"/>
  <c r="CL634" i="19"/>
  <c r="CL484" i="19"/>
  <c r="CL294" i="19"/>
  <c r="CL312" i="19"/>
  <c r="CL654" i="19"/>
  <c r="CL358" i="19"/>
  <c r="CL318" i="19"/>
  <c r="CL752" i="19"/>
  <c r="CL293" i="19"/>
  <c r="CL605" i="19"/>
  <c r="CL783" i="19"/>
  <c r="CL660" i="19"/>
  <c r="CL85" i="19"/>
  <c r="CL771" i="19"/>
  <c r="CL680" i="19"/>
  <c r="CL707" i="19"/>
  <c r="CL562" i="19"/>
  <c r="CL39" i="19"/>
  <c r="CM39" i="19" s="1"/>
  <c r="CN39" i="19" s="1"/>
  <c r="CL567" i="19"/>
  <c r="CL59" i="19"/>
  <c r="CL383" i="19"/>
  <c r="CL60" i="19"/>
  <c r="CL523" i="19"/>
  <c r="CL782" i="19"/>
  <c r="CL806" i="19"/>
  <c r="CL191" i="19"/>
  <c r="CL732" i="19"/>
  <c r="CL481" i="19"/>
  <c r="CL337" i="19"/>
  <c r="CL644" i="19"/>
  <c r="CL615" i="19"/>
  <c r="CL339" i="19"/>
  <c r="CL423" i="19"/>
  <c r="CL735" i="19"/>
  <c r="CL338" i="19"/>
  <c r="CL678" i="19"/>
  <c r="CL804" i="19"/>
  <c r="CL674" i="19"/>
  <c r="CL81" i="19"/>
  <c r="CL404" i="19"/>
  <c r="CL91" i="19"/>
  <c r="CL222" i="19"/>
  <c r="CL760" i="19"/>
  <c r="CL695" i="19"/>
  <c r="CL698" i="19"/>
  <c r="CL199" i="19"/>
  <c r="CL533" i="19"/>
  <c r="CL588" i="19"/>
  <c r="CL439" i="19"/>
  <c r="CL478" i="19"/>
  <c r="CL802" i="19"/>
  <c r="CL535" i="19"/>
  <c r="CL679" i="19"/>
  <c r="CL253" i="19"/>
  <c r="CL148" i="19"/>
  <c r="CL717" i="19"/>
  <c r="CL78" i="19"/>
  <c r="CL432" i="19"/>
  <c r="CL518" i="19"/>
  <c r="CL139" i="19"/>
  <c r="CL386" i="19"/>
  <c r="CL129" i="19"/>
  <c r="CL632" i="19"/>
  <c r="CL198" i="19"/>
  <c r="CL813" i="19"/>
  <c r="CL803" i="19"/>
  <c r="CL69" i="19"/>
  <c r="CL427" i="19"/>
  <c r="CL818" i="19"/>
  <c r="CL408" i="19"/>
  <c r="CL517" i="19"/>
  <c r="CL120" i="19"/>
  <c r="CL790" i="19"/>
  <c r="CL96" i="19"/>
  <c r="CL696" i="19"/>
  <c r="CL377" i="19"/>
  <c r="CL268" i="19"/>
  <c r="CL726" i="19"/>
  <c r="CL428" i="19"/>
  <c r="CL797" i="19"/>
  <c r="CL71" i="19"/>
  <c r="CL197" i="19"/>
  <c r="CL189" i="19"/>
  <c r="CL772" i="19"/>
  <c r="CL256" i="19"/>
  <c r="CL578" i="19"/>
  <c r="CL83" i="19"/>
  <c r="CL743" i="19"/>
  <c r="CL410" i="19"/>
  <c r="CL79" i="19"/>
  <c r="CL344" i="19"/>
  <c r="CL280" i="19"/>
  <c r="CL157" i="19"/>
  <c r="CL590" i="19"/>
  <c r="CL555" i="19"/>
  <c r="CL195" i="19"/>
  <c r="CL792" i="19"/>
  <c r="CL798" i="19"/>
  <c r="CL573" i="19"/>
  <c r="CL575" i="19"/>
  <c r="CL409" i="19"/>
  <c r="CL362" i="19"/>
  <c r="CL456" i="19"/>
  <c r="CL269" i="19"/>
  <c r="CL791" i="19"/>
  <c r="CL725" i="19"/>
  <c r="CL524" i="19"/>
  <c r="CL693" i="19"/>
  <c r="CL414" i="19"/>
  <c r="C41" i="17"/>
  <c r="B41" i="17"/>
  <c r="A41" i="17"/>
  <c r="E41" i="17"/>
  <c r="G41" i="17"/>
  <c r="D41" i="17"/>
  <c r="H41" i="17" s="1"/>
  <c r="I41" i="17" s="1"/>
  <c r="CK41" i="17"/>
  <c r="CM41" i="17" s="1"/>
  <c r="CN41" i="17"/>
  <c r="U41" i="17" l="1"/>
  <c r="B42" i="17"/>
  <c r="D42" i="17"/>
  <c r="H42" i="17" s="1"/>
  <c r="I42" i="17" s="1"/>
  <c r="C42" i="17"/>
  <c r="G42" i="17"/>
  <c r="A42" i="17"/>
  <c r="E42" i="17"/>
  <c r="S41" i="17"/>
  <c r="S42" i="17"/>
  <c r="CH33" i="17"/>
  <c r="CI33" i="17" s="1"/>
  <c r="CK42" i="17"/>
  <c r="CM42" i="17" s="1"/>
  <c r="CN42" i="17" s="1"/>
  <c r="CK40" i="19"/>
  <c r="CM40" i="19" s="1"/>
  <c r="CN40" i="19" s="1"/>
  <c r="A40" i="19"/>
  <c r="G40" i="19"/>
  <c r="E40" i="19"/>
  <c r="D40" i="19"/>
  <c r="H40" i="19" s="1"/>
  <c r="I40" i="19" s="1"/>
  <c r="B40" i="19"/>
  <c r="C40" i="19" s="1"/>
  <c r="Q39" i="19"/>
  <c r="CG32" i="19"/>
  <c r="CE32" i="19"/>
  <c r="CF32" i="19"/>
  <c r="CC32" i="19"/>
  <c r="CD32" i="19" s="1"/>
  <c r="CK41" i="19" l="1"/>
  <c r="CM41" i="19" s="1"/>
  <c r="CN41" i="19"/>
  <c r="CK43" i="17"/>
  <c r="CM43" i="17" s="1"/>
  <c r="CN43" i="17" s="1"/>
  <c r="U40" i="19"/>
  <c r="E41" i="19"/>
  <c r="A41" i="19"/>
  <c r="D41" i="19"/>
  <c r="B41" i="19"/>
  <c r="C41" i="19"/>
  <c r="G41" i="19"/>
  <c r="B43" i="17"/>
  <c r="C43" i="17" s="1"/>
  <c r="G43" i="17"/>
  <c r="A43" i="17"/>
  <c r="D43" i="17"/>
  <c r="E43" i="17"/>
  <c r="CH32" i="19"/>
  <c r="CI32" i="19" s="1"/>
  <c r="S40" i="19"/>
  <c r="CG34" i="17"/>
  <c r="CE34" i="17"/>
  <c r="Q41" i="17"/>
  <c r="CF34" i="17"/>
  <c r="CC34" i="17"/>
  <c r="CD34" i="17" s="1"/>
  <c r="S43" i="17" l="1"/>
  <c r="CK44" i="17"/>
  <c r="CM44" i="17" s="1"/>
  <c r="CN44" i="17" s="1"/>
  <c r="U42" i="17"/>
  <c r="H43" i="17"/>
  <c r="I43" i="17" s="1"/>
  <c r="H41" i="19"/>
  <c r="I41" i="19" s="1"/>
  <c r="S41" i="19"/>
  <c r="CK42" i="19"/>
  <c r="CM42" i="19" s="1"/>
  <c r="CN42" i="19" s="1"/>
  <c r="CG33" i="19"/>
  <c r="CC33" i="19"/>
  <c r="Q40" i="19"/>
  <c r="CE33" i="19"/>
  <c r="CD33" i="19"/>
  <c r="CF33" i="19"/>
  <c r="CH34" i="17"/>
  <c r="CI34" i="17" s="1"/>
  <c r="CK43" i="19" l="1"/>
  <c r="CM43" i="19" s="1"/>
  <c r="CN43" i="19"/>
  <c r="CK45" i="17"/>
  <c r="CM45" i="17" s="1"/>
  <c r="CN45" i="17"/>
  <c r="A44" i="17"/>
  <c r="B44" i="17"/>
  <c r="C44" i="17" s="1"/>
  <c r="G44" i="17"/>
  <c r="E44" i="17"/>
  <c r="D44" i="17"/>
  <c r="U41" i="19"/>
  <c r="A42" i="19"/>
  <c r="E42" i="19"/>
  <c r="D42" i="19"/>
  <c r="B42" i="19"/>
  <c r="C42" i="19"/>
  <c r="G42" i="19"/>
  <c r="H42" i="19"/>
  <c r="I42" i="19" s="1"/>
  <c r="CH33" i="19"/>
  <c r="CI33" i="19" s="1"/>
  <c r="CC37" i="17"/>
  <c r="CD37" i="17" s="1"/>
  <c r="CG37" i="17"/>
  <c r="CF37" i="17"/>
  <c r="CE37" i="17"/>
  <c r="Q42" i="17"/>
  <c r="U43" i="17" l="1"/>
  <c r="S44" i="17"/>
  <c r="B43" i="19"/>
  <c r="G43" i="19"/>
  <c r="A43" i="19"/>
  <c r="D43" i="19"/>
  <c r="E43" i="19"/>
  <c r="H43" i="19" s="1"/>
  <c r="I43" i="19" s="1"/>
  <c r="C43" i="19"/>
  <c r="H44" i="17"/>
  <c r="I44" i="17" s="1"/>
  <c r="CH37" i="17"/>
  <c r="CI37" i="17" s="1"/>
  <c r="CK46" i="17"/>
  <c r="CM46" i="17" s="1"/>
  <c r="CN46" i="17" s="1"/>
  <c r="S42" i="19"/>
  <c r="CK44" i="19"/>
  <c r="CM44" i="19" s="1"/>
  <c r="CN44" i="19"/>
  <c r="CE36" i="19"/>
  <c r="CH36" i="19" s="1"/>
  <c r="CI36" i="19" s="1"/>
  <c r="CG36" i="19"/>
  <c r="CC36" i="19"/>
  <c r="CD36" i="19" s="1"/>
  <c r="Q41" i="19"/>
  <c r="CF36" i="19"/>
  <c r="Q42" i="19" l="1"/>
  <c r="CF37" i="19"/>
  <c r="CC37" i="19"/>
  <c r="CG37" i="19"/>
  <c r="CD37" i="19"/>
  <c r="CE37" i="19"/>
  <c r="CH37" i="19" s="1"/>
  <c r="CI37" i="19" s="1"/>
  <c r="CK47" i="17"/>
  <c r="CM47" i="17" s="1"/>
  <c r="CN47" i="17" s="1"/>
  <c r="C44" i="19"/>
  <c r="B44" i="19"/>
  <c r="E44" i="19"/>
  <c r="H44" i="19" s="1"/>
  <c r="I44" i="19" s="1"/>
  <c r="D44" i="19"/>
  <c r="A44" i="19"/>
  <c r="G44" i="19"/>
  <c r="U42" i="19"/>
  <c r="CK45" i="19"/>
  <c r="CM45" i="19" s="1"/>
  <c r="CN45" i="19" s="1"/>
  <c r="CC38" i="17"/>
  <c r="CD38" i="17"/>
  <c r="CF38" i="17"/>
  <c r="Q43" i="17"/>
  <c r="CE38" i="17"/>
  <c r="CH38" i="17" s="1"/>
  <c r="CI38" i="17" s="1"/>
  <c r="CG38" i="17"/>
  <c r="S43" i="19"/>
  <c r="E45" i="17"/>
  <c r="A45" i="17"/>
  <c r="B45" i="17"/>
  <c r="G45" i="17"/>
  <c r="D45" i="17"/>
  <c r="H45" i="17" s="1"/>
  <c r="I45" i="17" s="1"/>
  <c r="C45" i="17"/>
  <c r="CG39" i="17" l="1"/>
  <c r="CF39" i="17"/>
  <c r="CC39" i="17"/>
  <c r="CD39" i="17"/>
  <c r="Q44" i="17"/>
  <c r="CE39" i="17"/>
  <c r="CH39" i="17" s="1"/>
  <c r="CI39" i="17" s="1"/>
  <c r="D46" i="17"/>
  <c r="A46" i="17"/>
  <c r="E46" i="17"/>
  <c r="B46" i="17"/>
  <c r="C46" i="17"/>
  <c r="G46" i="17"/>
  <c r="H46" i="17" s="1"/>
  <c r="I46" i="17" s="1"/>
  <c r="CK46" i="19"/>
  <c r="CM46" i="19" s="1"/>
  <c r="CN46" i="19" s="1"/>
  <c r="CK48" i="17"/>
  <c r="CM48" i="17" s="1"/>
  <c r="CN48" i="17"/>
  <c r="G45" i="19"/>
  <c r="A45" i="19"/>
  <c r="D45" i="19"/>
  <c r="B45" i="19"/>
  <c r="C45" i="19" s="1"/>
  <c r="E45" i="19"/>
  <c r="CF38" i="19"/>
  <c r="CC38" i="19"/>
  <c r="CD38" i="19" s="1"/>
  <c r="CG38" i="19"/>
  <c r="Q43" i="19"/>
  <c r="CE38" i="19"/>
  <c r="U44" i="17"/>
  <c r="S44" i="19"/>
  <c r="S45" i="17"/>
  <c r="U43" i="19"/>
  <c r="B47" i="17" l="1"/>
  <c r="D47" i="17"/>
  <c r="C47" i="17"/>
  <c r="E47" i="17"/>
  <c r="G47" i="17"/>
  <c r="H47" i="17" s="1"/>
  <c r="I47" i="17" s="1"/>
  <c r="A47" i="17"/>
  <c r="S45" i="19"/>
  <c r="U44" i="19"/>
  <c r="H45" i="19"/>
  <c r="I45" i="19" s="1"/>
  <c r="Q45" i="17"/>
  <c r="CF40" i="17"/>
  <c r="CE40" i="17"/>
  <c r="CG40" i="17"/>
  <c r="CC40" i="17"/>
  <c r="CD40" i="17" s="1"/>
  <c r="CH38" i="19"/>
  <c r="CI38" i="19" s="1"/>
  <c r="CK47" i="19"/>
  <c r="CM47" i="19" s="1"/>
  <c r="CN47" i="19"/>
  <c r="CK49" i="17"/>
  <c r="CM49" i="17" s="1"/>
  <c r="CN49" i="17"/>
  <c r="S46" i="17"/>
  <c r="U45" i="17"/>
  <c r="U46" i="17" l="1"/>
  <c r="CH40" i="17"/>
  <c r="CI40" i="17" s="1"/>
  <c r="C48" i="17"/>
  <c r="S48" i="17" s="1"/>
  <c r="H48" i="17"/>
  <c r="I48" i="17" s="1"/>
  <c r="D48" i="17"/>
  <c r="G48" i="17"/>
  <c r="A48" i="17"/>
  <c r="B48" i="17"/>
  <c r="E48" i="17"/>
  <c r="CK50" i="17"/>
  <c r="CM50" i="17" s="1"/>
  <c r="CN50" i="17"/>
  <c r="Q44" i="19"/>
  <c r="CC39" i="19"/>
  <c r="CE39" i="19"/>
  <c r="CH39" i="19" s="1"/>
  <c r="CI39" i="19" s="1"/>
  <c r="CD39" i="19"/>
  <c r="CG39" i="19"/>
  <c r="CF39" i="19"/>
  <c r="S47" i="17"/>
  <c r="G46" i="19"/>
  <c r="C46" i="19"/>
  <c r="A46" i="19"/>
  <c r="D46" i="19"/>
  <c r="H46" i="19" s="1"/>
  <c r="I46" i="19" s="1"/>
  <c r="E46" i="19"/>
  <c r="B46" i="19"/>
  <c r="CK48" i="19"/>
  <c r="CM48" i="19" s="1"/>
  <c r="CN48" i="19"/>
  <c r="E49" i="17" l="1"/>
  <c r="G49" i="17"/>
  <c r="A49" i="17"/>
  <c r="B49" i="17"/>
  <c r="C49" i="17" s="1"/>
  <c r="S49" i="17" s="1"/>
  <c r="D49" i="17"/>
  <c r="B47" i="19"/>
  <c r="E47" i="19"/>
  <c r="G47" i="19"/>
  <c r="A47" i="19"/>
  <c r="C47" i="19"/>
  <c r="S47" i="19" s="1"/>
  <c r="D47" i="19"/>
  <c r="H47" i="19" s="1"/>
  <c r="I47" i="19" s="1"/>
  <c r="CE40" i="19"/>
  <c r="CG40" i="19"/>
  <c r="CD40" i="19"/>
  <c r="CH40" i="19" s="1"/>
  <c r="CI40" i="19" s="1"/>
  <c r="CF40" i="19"/>
  <c r="CC40" i="19"/>
  <c r="Q45" i="19"/>
  <c r="U45" i="19"/>
  <c r="CC41" i="17"/>
  <c r="CF41" i="17"/>
  <c r="CD41" i="17"/>
  <c r="U47" i="17" s="1"/>
  <c r="CG41" i="17"/>
  <c r="CE41" i="17"/>
  <c r="Q46" i="17"/>
  <c r="CK49" i="19"/>
  <c r="CM49" i="19" s="1"/>
  <c r="CN49" i="19" s="1"/>
  <c r="S46" i="19"/>
  <c r="CK51" i="17"/>
  <c r="CM51" i="17" s="1"/>
  <c r="CN51" i="17" s="1"/>
  <c r="CK52" i="17" l="1"/>
  <c r="CM52" i="17" s="1"/>
  <c r="CN52" i="17"/>
  <c r="G48" i="19"/>
  <c r="H48" i="19" s="1"/>
  <c r="I48" i="19" s="1"/>
  <c r="A48" i="19"/>
  <c r="D48" i="19"/>
  <c r="B48" i="19"/>
  <c r="C48" i="19" s="1"/>
  <c r="S48" i="19" s="1"/>
  <c r="E48" i="19"/>
  <c r="CF41" i="19"/>
  <c r="CH41" i="19" s="1"/>
  <c r="CI41" i="19" s="1"/>
  <c r="CC41" i="19"/>
  <c r="CD41" i="19" s="1"/>
  <c r="U47" i="19" s="1"/>
  <c r="CE41" i="19"/>
  <c r="CG41" i="19"/>
  <c r="Q46" i="19"/>
  <c r="CK50" i="19"/>
  <c r="CM50" i="19" s="1"/>
  <c r="CN50" i="19"/>
  <c r="H49" i="17"/>
  <c r="I49" i="17" s="1"/>
  <c r="CH41" i="17"/>
  <c r="CI41" i="17" s="1"/>
  <c r="U46" i="19"/>
  <c r="CG42" i="19" l="1"/>
  <c r="Q47" i="19"/>
  <c r="CF42" i="19"/>
  <c r="CE42" i="19"/>
  <c r="CH42" i="19" s="1"/>
  <c r="CI42" i="19" s="1"/>
  <c r="CC42" i="19"/>
  <c r="CD42" i="19" s="1"/>
  <c r="U48" i="19" s="1"/>
  <c r="E49" i="19"/>
  <c r="G49" i="19"/>
  <c r="H49" i="19"/>
  <c r="I49" i="19" s="1"/>
  <c r="B49" i="19"/>
  <c r="D49" i="19"/>
  <c r="C49" i="19"/>
  <c r="S49" i="19" s="1"/>
  <c r="A49" i="19"/>
  <c r="CK51" i="19"/>
  <c r="CM51" i="19" s="1"/>
  <c r="CN51" i="19"/>
  <c r="Q47" i="17"/>
  <c r="CE42" i="17"/>
  <c r="CH42" i="17" s="1"/>
  <c r="CI42" i="17" s="1"/>
  <c r="CC42" i="17"/>
  <c r="CG42" i="17"/>
  <c r="CD42" i="17"/>
  <c r="U48" i="17" s="1"/>
  <c r="CF42" i="17"/>
  <c r="CK53" i="17"/>
  <c r="CM53" i="17" s="1"/>
  <c r="CN53" i="17"/>
  <c r="B50" i="17"/>
  <c r="D50" i="17"/>
  <c r="E50" i="17"/>
  <c r="A50" i="17"/>
  <c r="C50" i="17"/>
  <c r="S50" i="17" s="1"/>
  <c r="G50" i="17"/>
  <c r="H50" i="17" s="1"/>
  <c r="I50" i="17" s="1"/>
  <c r="CC43" i="17" l="1"/>
  <c r="Q48" i="17"/>
  <c r="CD43" i="17"/>
  <c r="U49" i="17" s="1"/>
  <c r="CF43" i="17"/>
  <c r="CE43" i="17"/>
  <c r="CH43" i="17" s="1"/>
  <c r="CI43" i="17" s="1"/>
  <c r="CG43" i="17"/>
  <c r="E50" i="19"/>
  <c r="G50" i="19"/>
  <c r="D50" i="19"/>
  <c r="B50" i="19"/>
  <c r="C50" i="19" s="1"/>
  <c r="S50" i="19" s="1"/>
  <c r="A50" i="19"/>
  <c r="G51" i="17"/>
  <c r="B51" i="17"/>
  <c r="E51" i="17"/>
  <c r="A51" i="17"/>
  <c r="D51" i="17"/>
  <c r="C51" i="17"/>
  <c r="S51" i="17" s="1"/>
  <c r="CE43" i="19"/>
  <c r="CC43" i="19"/>
  <c r="CD43" i="19" s="1"/>
  <c r="U49" i="19" s="1"/>
  <c r="CF43" i="19"/>
  <c r="CH43" i="19" s="1"/>
  <c r="CI43" i="19" s="1"/>
  <c r="Q48" i="19"/>
  <c r="CG43" i="19"/>
  <c r="CK54" i="17"/>
  <c r="CM54" i="17" s="1"/>
  <c r="CN54" i="17" s="1"/>
  <c r="CK52" i="19"/>
  <c r="CM52" i="19" s="1"/>
  <c r="CN52" i="19" s="1"/>
  <c r="CK53" i="19" l="1"/>
  <c r="CM53" i="19" s="1"/>
  <c r="CN53" i="19" s="1"/>
  <c r="Q49" i="19"/>
  <c r="CE44" i="19"/>
  <c r="CG44" i="19"/>
  <c r="CH44" i="19" s="1"/>
  <c r="CI44" i="19" s="1"/>
  <c r="CC44" i="19"/>
  <c r="CD44" i="19" s="1"/>
  <c r="U50" i="19" s="1"/>
  <c r="CF44" i="19"/>
  <c r="CK55" i="17"/>
  <c r="CM55" i="17" s="1"/>
  <c r="CN55" i="17"/>
  <c r="H50" i="19"/>
  <c r="I50" i="19" s="1"/>
  <c r="CE44" i="17"/>
  <c r="CG44" i="17"/>
  <c r="CF44" i="17"/>
  <c r="CH44" i="17" s="1"/>
  <c r="CI44" i="17" s="1"/>
  <c r="CC44" i="17"/>
  <c r="CD44" i="17" s="1"/>
  <c r="U50" i="17" s="1"/>
  <c r="Q49" i="17"/>
  <c r="H51" i="17"/>
  <c r="I51" i="17" s="1"/>
  <c r="CE45" i="19" l="1"/>
  <c r="Q50" i="19"/>
  <c r="CG45" i="19"/>
  <c r="CC45" i="19"/>
  <c r="CD45" i="19" s="1"/>
  <c r="CF45" i="19"/>
  <c r="CE45" i="17"/>
  <c r="CC45" i="17"/>
  <c r="Q50" i="17"/>
  <c r="CF45" i="17"/>
  <c r="CH45" i="17" s="1"/>
  <c r="CI45" i="17" s="1"/>
  <c r="CD45" i="17"/>
  <c r="U51" i="17" s="1"/>
  <c r="CG45" i="17"/>
  <c r="CK54" i="19"/>
  <c r="CM54" i="19" s="1"/>
  <c r="CN54" i="19"/>
  <c r="CK56" i="17"/>
  <c r="CM56" i="17" s="1"/>
  <c r="CN56" i="17"/>
  <c r="D52" i="17"/>
  <c r="E52" i="17"/>
  <c r="B52" i="17"/>
  <c r="G52" i="17"/>
  <c r="A52" i="17"/>
  <c r="C52" i="17"/>
  <c r="S52" i="17" s="1"/>
  <c r="E51" i="19"/>
  <c r="B51" i="19"/>
  <c r="C51" i="19" s="1"/>
  <c r="S51" i="19" s="1"/>
  <c r="G51" i="19"/>
  <c r="A51" i="19"/>
  <c r="D51" i="19"/>
  <c r="U51" i="19" l="1"/>
  <c r="CH45" i="19"/>
  <c r="CI45" i="19" s="1"/>
  <c r="H51" i="19"/>
  <c r="I51" i="19" s="1"/>
  <c r="Q51" i="17"/>
  <c r="CE46" i="17"/>
  <c r="CG46" i="17"/>
  <c r="CF46" i="17"/>
  <c r="CC46" i="17"/>
  <c r="CD46" i="17" s="1"/>
  <c r="U52" i="17" s="1"/>
  <c r="H52" i="17"/>
  <c r="I52" i="17" s="1"/>
  <c r="CK57" i="17"/>
  <c r="CM57" i="17" s="1"/>
  <c r="CN57" i="17" s="1"/>
  <c r="CK55" i="19"/>
  <c r="CM55" i="19" s="1"/>
  <c r="CN55" i="19" s="1"/>
  <c r="CK56" i="19" l="1"/>
  <c r="CM56" i="19" s="1"/>
  <c r="CN56" i="19"/>
  <c r="CK58" i="17"/>
  <c r="CM58" i="17" s="1"/>
  <c r="CN58" i="17" s="1"/>
  <c r="CH46" i="17"/>
  <c r="CI46" i="17" s="1"/>
  <c r="D52" i="19"/>
  <c r="G52" i="19"/>
  <c r="H52" i="19" s="1"/>
  <c r="I52" i="19" s="1"/>
  <c r="B52" i="19"/>
  <c r="C52" i="19"/>
  <c r="S52" i="19" s="1"/>
  <c r="A52" i="19"/>
  <c r="E52" i="19"/>
  <c r="B53" i="17"/>
  <c r="E53" i="17"/>
  <c r="C53" i="17"/>
  <c r="S53" i="17" s="1"/>
  <c r="A53" i="17"/>
  <c r="D53" i="17"/>
  <c r="H53" i="17" s="1"/>
  <c r="I53" i="17" s="1"/>
  <c r="G53" i="17"/>
  <c r="Q51" i="19"/>
  <c r="CF46" i="19"/>
  <c r="CC46" i="19"/>
  <c r="CD46" i="19"/>
  <c r="U52" i="19" s="1"/>
  <c r="CE46" i="19"/>
  <c r="CH46" i="19" s="1"/>
  <c r="CI46" i="19" s="1"/>
  <c r="CG46" i="19"/>
  <c r="CK59" i="17" l="1"/>
  <c r="CM59" i="17" s="1"/>
  <c r="CN59" i="17"/>
  <c r="D53" i="19"/>
  <c r="H53" i="19" s="1"/>
  <c r="I53" i="19" s="1"/>
  <c r="E53" i="19"/>
  <c r="G53" i="19"/>
  <c r="B53" i="19"/>
  <c r="C53" i="19" s="1"/>
  <c r="S53" i="19" s="1"/>
  <c r="A53" i="19"/>
  <c r="A54" i="17"/>
  <c r="G54" i="17"/>
  <c r="E54" i="17"/>
  <c r="D54" i="17"/>
  <c r="B54" i="17"/>
  <c r="C54" i="17" s="1"/>
  <c r="S54" i="17" s="1"/>
  <c r="CF47" i="19"/>
  <c r="CE47" i="19"/>
  <c r="CH47" i="19" s="1"/>
  <c r="CI47" i="19" s="1"/>
  <c r="CC47" i="19"/>
  <c r="CG47" i="19"/>
  <c r="CD47" i="19"/>
  <c r="U53" i="19" s="1"/>
  <c r="Q52" i="19"/>
  <c r="CK57" i="19"/>
  <c r="CM57" i="19" s="1"/>
  <c r="CN57" i="19"/>
  <c r="CG47" i="17"/>
  <c r="CE47" i="17"/>
  <c r="CF47" i="17"/>
  <c r="Q52" i="17"/>
  <c r="CC47" i="17"/>
  <c r="CD47" i="17" s="1"/>
  <c r="U53" i="17" l="1"/>
  <c r="CH47" i="17"/>
  <c r="CI47" i="17" s="1"/>
  <c r="H54" i="17"/>
  <c r="I54" i="17" s="1"/>
  <c r="G54" i="19"/>
  <c r="E54" i="19"/>
  <c r="D54" i="19"/>
  <c r="A54" i="19"/>
  <c r="B54" i="19"/>
  <c r="C54" i="19" s="1"/>
  <c r="S54" i="19" s="1"/>
  <c r="CE48" i="19"/>
  <c r="CH48" i="19" s="1"/>
  <c r="CI48" i="19" s="1"/>
  <c r="CC48" i="19"/>
  <c r="CF48" i="19"/>
  <c r="CD48" i="19"/>
  <c r="U54" i="19" s="1"/>
  <c r="CG48" i="19"/>
  <c r="Q53" i="19"/>
  <c r="CK60" i="17"/>
  <c r="CM60" i="17" s="1"/>
  <c r="CN60" i="17" s="1"/>
  <c r="CK58" i="19"/>
  <c r="CM58" i="19" s="1"/>
  <c r="CN58" i="19"/>
  <c r="CK61" i="17" l="1"/>
  <c r="CM61" i="17" s="1"/>
  <c r="CN61" i="17" s="1"/>
  <c r="CE49" i="19"/>
  <c r="CG49" i="19"/>
  <c r="CC49" i="19"/>
  <c r="CD49" i="19" s="1"/>
  <c r="U55" i="19" s="1"/>
  <c r="CF49" i="19"/>
  <c r="Q54" i="19"/>
  <c r="H54" i="19"/>
  <c r="I54" i="19" s="1"/>
  <c r="CK59" i="19"/>
  <c r="CM59" i="19" s="1"/>
  <c r="CN59" i="19" s="1"/>
  <c r="CG48" i="17"/>
  <c r="CC48" i="17"/>
  <c r="CD48" i="17" s="1"/>
  <c r="U54" i="17" s="1"/>
  <c r="CF48" i="17"/>
  <c r="Q53" i="17"/>
  <c r="CE48" i="17"/>
  <c r="D55" i="17"/>
  <c r="B55" i="17"/>
  <c r="C55" i="17" s="1"/>
  <c r="S55" i="17" s="1"/>
  <c r="E55" i="17"/>
  <c r="A55" i="17"/>
  <c r="G55" i="17"/>
  <c r="H55" i="17" l="1"/>
  <c r="I55" i="17" s="1"/>
  <c r="CK60" i="19"/>
  <c r="CM60" i="19" s="1"/>
  <c r="CN60" i="19" s="1"/>
  <c r="CH49" i="19"/>
  <c r="CI49" i="19" s="1"/>
  <c r="CH48" i="17"/>
  <c r="CI48" i="17" s="1"/>
  <c r="CK62" i="17"/>
  <c r="CM62" i="17" s="1"/>
  <c r="CN62" i="17"/>
  <c r="A55" i="19"/>
  <c r="G55" i="19"/>
  <c r="B55" i="19"/>
  <c r="C55" i="19"/>
  <c r="S55" i="19" s="1"/>
  <c r="E55" i="19"/>
  <c r="H55" i="19" s="1"/>
  <c r="I55" i="19" s="1"/>
  <c r="D55" i="19"/>
  <c r="D56" i="19" l="1"/>
  <c r="B56" i="19"/>
  <c r="C56" i="19"/>
  <c r="S56" i="19" s="1"/>
  <c r="E56" i="19"/>
  <c r="G56" i="19"/>
  <c r="H56" i="19" s="1"/>
  <c r="I56" i="19" s="1"/>
  <c r="A56" i="19"/>
  <c r="CK61" i="19"/>
  <c r="CM61" i="19" s="1"/>
  <c r="CN61" i="19" s="1"/>
  <c r="Q55" i="19"/>
  <c r="CC50" i="19"/>
  <c r="CF50" i="19"/>
  <c r="CD50" i="19"/>
  <c r="U56" i="19" s="1"/>
  <c r="CG50" i="19"/>
  <c r="CE50" i="19"/>
  <c r="CH50" i="19" s="1"/>
  <c r="CI50" i="19" s="1"/>
  <c r="CK63" i="17"/>
  <c r="CM63" i="17" s="1"/>
  <c r="CN63" i="17" s="1"/>
  <c r="CF49" i="17"/>
  <c r="CE49" i="17"/>
  <c r="CH49" i="17" s="1"/>
  <c r="CI49" i="17" s="1"/>
  <c r="CG49" i="17"/>
  <c r="Q54" i="17"/>
  <c r="CC49" i="17"/>
  <c r="CD49" i="17" s="1"/>
  <c r="U55" i="17" s="1"/>
  <c r="B56" i="17"/>
  <c r="E56" i="17"/>
  <c r="C56" i="17"/>
  <c r="S56" i="17" s="1"/>
  <c r="H56" i="17"/>
  <c r="I56" i="17" s="1"/>
  <c r="G56" i="17"/>
  <c r="D56" i="17"/>
  <c r="A56" i="17"/>
  <c r="CE50" i="17" l="1"/>
  <c r="CC50" i="17"/>
  <c r="CD50" i="17"/>
  <c r="U56" i="17" s="1"/>
  <c r="CF50" i="17"/>
  <c r="Q55" i="17"/>
  <c r="CG50" i="17"/>
  <c r="CH50" i="17"/>
  <c r="CI50" i="17" s="1"/>
  <c r="G57" i="17"/>
  <c r="B57" i="17"/>
  <c r="C57" i="17" s="1"/>
  <c r="S57" i="17" s="1"/>
  <c r="D57" i="17"/>
  <c r="E57" i="17"/>
  <c r="H57" i="17" s="1"/>
  <c r="I57" i="17" s="1"/>
  <c r="A57" i="17"/>
  <c r="CK64" i="17"/>
  <c r="CM64" i="17" s="1"/>
  <c r="CN64" i="17" s="1"/>
  <c r="CK62" i="19"/>
  <c r="CM62" i="19" s="1"/>
  <c r="CN62" i="19" s="1"/>
  <c r="CE51" i="19"/>
  <c r="CG51" i="19"/>
  <c r="CC51" i="19"/>
  <c r="CD51" i="19"/>
  <c r="U57" i="19" s="1"/>
  <c r="CF51" i="19"/>
  <c r="CH51" i="19" s="1"/>
  <c r="CI51" i="19" s="1"/>
  <c r="Q56" i="19"/>
  <c r="E57" i="19"/>
  <c r="A57" i="19"/>
  <c r="G57" i="19"/>
  <c r="D57" i="19"/>
  <c r="B57" i="19"/>
  <c r="C57" i="19" s="1"/>
  <c r="CG52" i="19" l="1"/>
  <c r="CC52" i="19"/>
  <c r="CD52" i="19" s="1"/>
  <c r="U58" i="19" s="1"/>
  <c r="Q57" i="19"/>
  <c r="CF52" i="19"/>
  <c r="CE52" i="19"/>
  <c r="CC51" i="17"/>
  <c r="CG51" i="17"/>
  <c r="CD51" i="17"/>
  <c r="U57" i="17" s="1"/>
  <c r="CF51" i="17"/>
  <c r="CE51" i="17"/>
  <c r="CH51" i="17" s="1"/>
  <c r="CI51" i="17" s="1"/>
  <c r="Q56" i="17"/>
  <c r="B58" i="17"/>
  <c r="G58" i="17"/>
  <c r="C58" i="17"/>
  <c r="S58" i="17" s="1"/>
  <c r="D58" i="17"/>
  <c r="A58" i="17"/>
  <c r="E58" i="17"/>
  <c r="H58" i="17" s="1"/>
  <c r="I58" i="17" s="1"/>
  <c r="CK63" i="19"/>
  <c r="CM63" i="19" s="1"/>
  <c r="CN63" i="19"/>
  <c r="S57" i="19"/>
  <c r="H57" i="19"/>
  <c r="I57" i="19" s="1"/>
  <c r="CK65" i="17"/>
  <c r="CM65" i="17" s="1"/>
  <c r="CN65" i="17" s="1"/>
  <c r="Q57" i="17" l="1"/>
  <c r="CE52" i="17"/>
  <c r="CG52" i="17"/>
  <c r="CF52" i="17"/>
  <c r="CC52" i="17"/>
  <c r="CD52" i="17" s="1"/>
  <c r="U58" i="17" s="1"/>
  <c r="CK66" i="17"/>
  <c r="CM66" i="17" s="1"/>
  <c r="CN66" i="17" s="1"/>
  <c r="O51" i="17"/>
  <c r="B59" i="17"/>
  <c r="C59" i="17" s="1"/>
  <c r="G59" i="17"/>
  <c r="A59" i="17"/>
  <c r="D59" i="17"/>
  <c r="E59" i="17"/>
  <c r="CH52" i="19"/>
  <c r="CI52" i="19" s="1"/>
  <c r="G58" i="19"/>
  <c r="A58" i="19"/>
  <c r="E58" i="19"/>
  <c r="D58" i="19"/>
  <c r="B58" i="19"/>
  <c r="C58" i="19" s="1"/>
  <c r="S58" i="19" s="1"/>
  <c r="CN64" i="19"/>
  <c r="CK64" i="19"/>
  <c r="CM64" i="19" s="1"/>
  <c r="H58" i="19" l="1"/>
  <c r="I58" i="19" s="1"/>
  <c r="S59" i="17"/>
  <c r="H59" i="17"/>
  <c r="I59" i="17" s="1"/>
  <c r="CN67" i="17"/>
  <c r="CK67" i="17"/>
  <c r="CM67" i="17" s="1"/>
  <c r="CH52" i="17"/>
  <c r="CI52" i="17" s="1"/>
  <c r="O40" i="17"/>
  <c r="O41" i="17" s="1"/>
  <c r="O42" i="17" s="1"/>
  <c r="O43" i="17" s="1"/>
  <c r="O44" i="17" s="1"/>
  <c r="O45" i="17" s="1"/>
  <c r="O46" i="17" s="1"/>
  <c r="O47" i="17" s="1"/>
  <c r="O48" i="17" s="1"/>
  <c r="O49" i="17" s="1"/>
  <c r="O50" i="17" s="1"/>
  <c r="CF53" i="19"/>
  <c r="CE53" i="19"/>
  <c r="CG53" i="19"/>
  <c r="CH53" i="19" s="1"/>
  <c r="CI53" i="19" s="1"/>
  <c r="Q58" i="19"/>
  <c r="CC53" i="19"/>
  <c r="CD53" i="19"/>
  <c r="U59" i="19" s="1"/>
  <c r="CK65" i="19"/>
  <c r="CM65" i="19" s="1"/>
  <c r="CN65" i="19"/>
  <c r="O50" i="19"/>
  <c r="CF54" i="19" l="1"/>
  <c r="CG54" i="19"/>
  <c r="Q59" i="19"/>
  <c r="CE54" i="19"/>
  <c r="CH54" i="19" s="1"/>
  <c r="CI54" i="19" s="1"/>
  <c r="CC54" i="19"/>
  <c r="CD54" i="19" s="1"/>
  <c r="U60" i="19" s="1"/>
  <c r="CK68" i="17"/>
  <c r="CM68" i="17" s="1"/>
  <c r="CN68" i="17"/>
  <c r="D60" i="17"/>
  <c r="A60" i="17"/>
  <c r="E60" i="17"/>
  <c r="G60" i="17"/>
  <c r="B60" i="17"/>
  <c r="C60" i="17" s="1"/>
  <c r="O39" i="19"/>
  <c r="O40" i="19" s="1"/>
  <c r="O41" i="19" s="1"/>
  <c r="O42" i="19" s="1"/>
  <c r="O43" i="19" s="1"/>
  <c r="O44" i="19" s="1"/>
  <c r="O45" i="19" s="1"/>
  <c r="O46" i="19" s="1"/>
  <c r="O47" i="19" s="1"/>
  <c r="O48" i="19" s="1"/>
  <c r="O49" i="19" s="1"/>
  <c r="CF53" i="17"/>
  <c r="CG53" i="17"/>
  <c r="CC53" i="17"/>
  <c r="CD53" i="17" s="1"/>
  <c r="CE53" i="17"/>
  <c r="Q58" i="17"/>
  <c r="CK66" i="19"/>
  <c r="CM66" i="19" s="1"/>
  <c r="CN66" i="19" s="1"/>
  <c r="B59" i="19"/>
  <c r="G59" i="19"/>
  <c r="D59" i="19"/>
  <c r="H59" i="19" s="1"/>
  <c r="I59" i="19" s="1"/>
  <c r="E59" i="19"/>
  <c r="C59" i="19"/>
  <c r="S59" i="19" s="1"/>
  <c r="A59" i="19"/>
  <c r="S60" i="17" l="1"/>
  <c r="H60" i="17"/>
  <c r="I60" i="17" s="1"/>
  <c r="CK67" i="19"/>
  <c r="CM67" i="19" s="1"/>
  <c r="CN67" i="19" s="1"/>
  <c r="U59" i="17"/>
  <c r="CH53" i="17"/>
  <c r="CI53" i="17" s="1"/>
  <c r="CC55" i="19"/>
  <c r="CD55" i="19" s="1"/>
  <c r="U61" i="19" s="1"/>
  <c r="CG55" i="19"/>
  <c r="CF55" i="19"/>
  <c r="Q60" i="19"/>
  <c r="CE55" i="19"/>
  <c r="CH55" i="19" s="1"/>
  <c r="CI55" i="19" s="1"/>
  <c r="A60" i="19"/>
  <c r="E60" i="19"/>
  <c r="B60" i="19"/>
  <c r="C60" i="19" s="1"/>
  <c r="D60" i="19"/>
  <c r="G60" i="19"/>
  <c r="CK69" i="17"/>
  <c r="CM69" i="17" s="1"/>
  <c r="CN69" i="17" s="1"/>
  <c r="CK70" i="17" l="1"/>
  <c r="CM70" i="17" s="1"/>
  <c r="CN70" i="17"/>
  <c r="CC56" i="19"/>
  <c r="CD56" i="19" s="1"/>
  <c r="U62" i="19" s="1"/>
  <c r="Q61" i="19"/>
  <c r="CF56" i="19"/>
  <c r="CE56" i="19"/>
  <c r="CG56" i="19"/>
  <c r="CK68" i="19"/>
  <c r="CM68" i="19" s="1"/>
  <c r="CN68" i="19" s="1"/>
  <c r="S60" i="19"/>
  <c r="H60" i="19"/>
  <c r="I60" i="19" s="1"/>
  <c r="CF54" i="17"/>
  <c r="Q59" i="17"/>
  <c r="CE54" i="17"/>
  <c r="CC54" i="17"/>
  <c r="CD54" i="17" s="1"/>
  <c r="U60" i="17" s="1"/>
  <c r="CG54" i="17"/>
  <c r="B61" i="17"/>
  <c r="C61" i="17" s="1"/>
  <c r="S61" i="17" s="1"/>
  <c r="E61" i="17"/>
  <c r="A61" i="17"/>
  <c r="D61" i="17"/>
  <c r="G61" i="17"/>
  <c r="CK69" i="19" l="1"/>
  <c r="CM69" i="19" s="1"/>
  <c r="CN69" i="19" s="1"/>
  <c r="H61" i="17"/>
  <c r="I61" i="17" s="1"/>
  <c r="CH56" i="19"/>
  <c r="CI56" i="19" s="1"/>
  <c r="CH54" i="17"/>
  <c r="CI54" i="17" s="1"/>
  <c r="B61" i="19"/>
  <c r="C61" i="19" s="1"/>
  <c r="S61" i="19" s="1"/>
  <c r="D61" i="19"/>
  <c r="H61" i="19" s="1"/>
  <c r="I61" i="19" s="1"/>
  <c r="E61" i="19"/>
  <c r="A61" i="19"/>
  <c r="G61" i="19"/>
  <c r="CK71" i="17"/>
  <c r="CM71" i="17" s="1"/>
  <c r="CN71" i="17" s="1"/>
  <c r="G62" i="19" l="1"/>
  <c r="E62" i="19"/>
  <c r="A62" i="19"/>
  <c r="D62" i="19"/>
  <c r="H62" i="19" s="1"/>
  <c r="I62" i="19" s="1"/>
  <c r="B62" i="19"/>
  <c r="C62" i="19"/>
  <c r="S62" i="19" s="1"/>
  <c r="CK72" i="17"/>
  <c r="CM72" i="17" s="1"/>
  <c r="CN72" i="17" s="1"/>
  <c r="CK70" i="19"/>
  <c r="CM70" i="19" s="1"/>
  <c r="CN70" i="19" s="1"/>
  <c r="CE57" i="19"/>
  <c r="Q62" i="19"/>
  <c r="CC57" i="19"/>
  <c r="CD57" i="19" s="1"/>
  <c r="U63" i="19" s="1"/>
  <c r="CG57" i="19"/>
  <c r="CF57" i="19"/>
  <c r="A62" i="17"/>
  <c r="B62" i="17"/>
  <c r="C62" i="17"/>
  <c r="S62" i="17" s="1"/>
  <c r="D62" i="17"/>
  <c r="G62" i="17"/>
  <c r="E62" i="17"/>
  <c r="H62" i="17" s="1"/>
  <c r="I62" i="17" s="1"/>
  <c r="Q60" i="17"/>
  <c r="CC55" i="17"/>
  <c r="CE55" i="17"/>
  <c r="CH55" i="17" s="1"/>
  <c r="CI55" i="17" s="1"/>
  <c r="CG55" i="17"/>
  <c r="CF55" i="17"/>
  <c r="CD55" i="17"/>
  <c r="U61" i="17" s="1"/>
  <c r="CK71" i="19" l="1"/>
  <c r="CM71" i="19" s="1"/>
  <c r="CN71" i="19" s="1"/>
  <c r="A63" i="17"/>
  <c r="G63" i="17"/>
  <c r="E63" i="17"/>
  <c r="C63" i="17"/>
  <c r="S63" i="17" s="1"/>
  <c r="D63" i="17"/>
  <c r="H63" i="17" s="1"/>
  <c r="I63" i="17" s="1"/>
  <c r="B63" i="17"/>
  <c r="CK73" i="17"/>
  <c r="CM73" i="17" s="1"/>
  <c r="CN73" i="17" s="1"/>
  <c r="G63" i="19"/>
  <c r="E63" i="19"/>
  <c r="D63" i="19"/>
  <c r="A63" i="19"/>
  <c r="B63" i="19"/>
  <c r="C63" i="19" s="1"/>
  <c r="CC56" i="17"/>
  <c r="CG56" i="17"/>
  <c r="CD56" i="17"/>
  <c r="U62" i="17" s="1"/>
  <c r="CE56" i="17"/>
  <c r="Q61" i="17"/>
  <c r="CF56" i="17"/>
  <c r="CH56" i="17" s="1"/>
  <c r="CI56" i="17" s="1"/>
  <c r="CH57" i="19"/>
  <c r="CI57" i="19" s="1"/>
  <c r="CK74" i="17" l="1"/>
  <c r="CM74" i="17" s="1"/>
  <c r="CN74" i="17" s="1"/>
  <c r="CC57" i="17"/>
  <c r="CD57" i="17" s="1"/>
  <c r="U63" i="17" s="1"/>
  <c r="Q62" i="17"/>
  <c r="CF57" i="17"/>
  <c r="CH57" i="17" s="1"/>
  <c r="CI57" i="17" s="1"/>
  <c r="CE57" i="17"/>
  <c r="CG57" i="17"/>
  <c r="G64" i="17"/>
  <c r="D64" i="17"/>
  <c r="H64" i="17" s="1"/>
  <c r="I64" i="17" s="1"/>
  <c r="E64" i="17"/>
  <c r="B64" i="17"/>
  <c r="C64" i="17" s="1"/>
  <c r="S64" i="17" s="1"/>
  <c r="A64" i="17"/>
  <c r="S63" i="19"/>
  <c r="H63" i="19"/>
  <c r="I63" i="19" s="1"/>
  <c r="CK72" i="19"/>
  <c r="CM72" i="19" s="1"/>
  <c r="CN72" i="19"/>
  <c r="CG58" i="19"/>
  <c r="Q63" i="19"/>
  <c r="CF58" i="19"/>
  <c r="CE58" i="19"/>
  <c r="CC58" i="19"/>
  <c r="CD58" i="19" s="1"/>
  <c r="U64" i="19" s="1"/>
  <c r="CE58" i="17" l="1"/>
  <c r="CC58" i="17"/>
  <c r="CD58" i="17" s="1"/>
  <c r="U64" i="17" s="1"/>
  <c r="Q63" i="17"/>
  <c r="CF58" i="17"/>
  <c r="CH58" i="17" s="1"/>
  <c r="CI58" i="17" s="1"/>
  <c r="CG58" i="17"/>
  <c r="G65" i="17"/>
  <c r="D65" i="17"/>
  <c r="E65" i="17"/>
  <c r="H65" i="17"/>
  <c r="I65" i="17" s="1"/>
  <c r="B65" i="17"/>
  <c r="C65" i="17"/>
  <c r="S65" i="17" s="1"/>
  <c r="A65" i="17"/>
  <c r="CH58" i="19"/>
  <c r="CI58" i="19" s="1"/>
  <c r="CK75" i="17"/>
  <c r="CM75" i="17" s="1"/>
  <c r="CN75" i="17" s="1"/>
  <c r="D64" i="19"/>
  <c r="H64" i="19" s="1"/>
  <c r="I64" i="19" s="1"/>
  <c r="E64" i="19"/>
  <c r="B64" i="19"/>
  <c r="C64" i="19" s="1"/>
  <c r="S64" i="19" s="1"/>
  <c r="A64" i="19"/>
  <c r="G64" i="19"/>
  <c r="CK73" i="19"/>
  <c r="CM73" i="19" s="1"/>
  <c r="CN73" i="19" s="1"/>
  <c r="A65" i="19" l="1"/>
  <c r="D65" i="19"/>
  <c r="B65" i="19"/>
  <c r="C65" i="19" s="1"/>
  <c r="S65" i="19" s="1"/>
  <c r="E65" i="19"/>
  <c r="G65" i="19"/>
  <c r="CC59" i="17"/>
  <c r="CD59" i="17" s="1"/>
  <c r="CG59" i="17"/>
  <c r="CF59" i="17"/>
  <c r="CE59" i="17"/>
  <c r="Q64" i="17"/>
  <c r="CK74" i="19"/>
  <c r="CM74" i="19" s="1"/>
  <c r="CN74" i="19" s="1"/>
  <c r="CK76" i="17"/>
  <c r="CM76" i="17" s="1"/>
  <c r="CN76" i="17" s="1"/>
  <c r="A66" i="17"/>
  <c r="E66" i="17"/>
  <c r="B66" i="17"/>
  <c r="G66" i="17"/>
  <c r="D66" i="17"/>
  <c r="C66" i="17"/>
  <c r="S66" i="17" s="1"/>
  <c r="H66" i="17"/>
  <c r="I66" i="17" s="1"/>
  <c r="CG59" i="19"/>
  <c r="CF59" i="19"/>
  <c r="CC59" i="19"/>
  <c r="CD59" i="19" s="1"/>
  <c r="Q64" i="19"/>
  <c r="CE59" i="19"/>
  <c r="E67" i="17" l="1"/>
  <c r="D67" i="17"/>
  <c r="H67" i="17" s="1"/>
  <c r="I67" i="17" s="1"/>
  <c r="G67" i="17"/>
  <c r="B67" i="17"/>
  <c r="C67" i="17"/>
  <c r="S67" i="17" s="1"/>
  <c r="A67" i="17"/>
  <c r="CK75" i="19"/>
  <c r="CM75" i="19" s="1"/>
  <c r="CN75" i="19"/>
  <c r="U65" i="17"/>
  <c r="CH59" i="17"/>
  <c r="CI59" i="17" s="1"/>
  <c r="CK77" i="17"/>
  <c r="CM77" i="17" s="1"/>
  <c r="CN77" i="17"/>
  <c r="U65" i="19"/>
  <c r="CH59" i="19"/>
  <c r="CI59" i="19" s="1"/>
  <c r="H65" i="19"/>
  <c r="I65" i="19" s="1"/>
  <c r="A68" i="17" l="1"/>
  <c r="C68" i="17"/>
  <c r="S68" i="17" s="1"/>
  <c r="D68" i="17"/>
  <c r="H68" i="17" s="1"/>
  <c r="I68" i="17" s="1"/>
  <c r="B68" i="17"/>
  <c r="G68" i="17"/>
  <c r="E68" i="17"/>
  <c r="CC60" i="19"/>
  <c r="CF60" i="19"/>
  <c r="CG60" i="19"/>
  <c r="Q65" i="19"/>
  <c r="CE60" i="19"/>
  <c r="CH60" i="19" s="1"/>
  <c r="CI60" i="19" s="1"/>
  <c r="CD60" i="19"/>
  <c r="U66" i="19" s="1"/>
  <c r="CK78" i="17"/>
  <c r="CM78" i="17" s="1"/>
  <c r="CN78" i="17"/>
  <c r="CK76" i="19"/>
  <c r="CM76" i="19" s="1"/>
  <c r="CN76" i="19" s="1"/>
  <c r="Q65" i="17"/>
  <c r="CG60" i="17"/>
  <c r="CC60" i="17"/>
  <c r="CF60" i="17"/>
  <c r="CE60" i="17"/>
  <c r="CH60" i="17" s="1"/>
  <c r="CI60" i="17" s="1"/>
  <c r="CD60" i="17"/>
  <c r="U66" i="17" s="1"/>
  <c r="B66" i="19"/>
  <c r="D66" i="19"/>
  <c r="E66" i="19"/>
  <c r="C66" i="19"/>
  <c r="S66" i="19" s="1"/>
  <c r="A66" i="19"/>
  <c r="G66" i="19"/>
  <c r="H66" i="19" s="1"/>
  <c r="I66" i="19" s="1"/>
  <c r="CE61" i="17" l="1"/>
  <c r="CC61" i="17"/>
  <c r="CD61" i="17" s="1"/>
  <c r="U67" i="17" s="1"/>
  <c r="CF61" i="17"/>
  <c r="CG61" i="17"/>
  <c r="CH61" i="17" s="1"/>
  <c r="CI61" i="17" s="1"/>
  <c r="Q66" i="17"/>
  <c r="CK77" i="19"/>
  <c r="CM77" i="19" s="1"/>
  <c r="CN77" i="19" s="1"/>
  <c r="CG61" i="19"/>
  <c r="CC61" i="19"/>
  <c r="CD61" i="19" s="1"/>
  <c r="U67" i="19" s="1"/>
  <c r="CE61" i="19"/>
  <c r="CF61" i="19"/>
  <c r="Q66" i="19"/>
  <c r="D67" i="19"/>
  <c r="E67" i="19"/>
  <c r="G67" i="19"/>
  <c r="A67" i="19"/>
  <c r="B67" i="19"/>
  <c r="C67" i="19" s="1"/>
  <c r="S67" i="19" s="1"/>
  <c r="G69" i="17"/>
  <c r="A69" i="17"/>
  <c r="C69" i="17"/>
  <c r="S69" i="17" s="1"/>
  <c r="E69" i="17"/>
  <c r="H69" i="17" s="1"/>
  <c r="I69" i="17" s="1"/>
  <c r="D69" i="17"/>
  <c r="B69" i="17"/>
  <c r="CK79" i="17"/>
  <c r="CM79" i="17" s="1"/>
  <c r="CN79" i="17"/>
  <c r="C70" i="17" l="1"/>
  <c r="S70" i="17" s="1"/>
  <c r="A70" i="17"/>
  <c r="G70" i="17"/>
  <c r="D70" i="17"/>
  <c r="H70" i="17" s="1"/>
  <c r="I70" i="17" s="1"/>
  <c r="B70" i="17"/>
  <c r="E70" i="17"/>
  <c r="H67" i="19"/>
  <c r="I67" i="19" s="1"/>
  <c r="Q67" i="17"/>
  <c r="CC62" i="17"/>
  <c r="CE62" i="17"/>
  <c r="CH62" i="17" s="1"/>
  <c r="CI62" i="17" s="1"/>
  <c r="CD62" i="17"/>
  <c r="U68" i="17" s="1"/>
  <c r="CG62" i="17"/>
  <c r="CF62" i="17"/>
  <c r="CK78" i="19"/>
  <c r="CM78" i="19" s="1"/>
  <c r="CN78" i="19"/>
  <c r="CH61" i="19"/>
  <c r="CI61" i="19" s="1"/>
  <c r="CK80" i="17"/>
  <c r="CM80" i="17" s="1"/>
  <c r="CN80" i="17" s="1"/>
  <c r="CE63" i="17" l="1"/>
  <c r="CF63" i="17"/>
  <c r="CG63" i="17"/>
  <c r="CC63" i="17"/>
  <c r="CD63" i="17" s="1"/>
  <c r="U69" i="17" s="1"/>
  <c r="Q68" i="17"/>
  <c r="D71" i="17"/>
  <c r="G71" i="17"/>
  <c r="E71" i="17"/>
  <c r="B71" i="17"/>
  <c r="C71" i="17" s="1"/>
  <c r="A71" i="17"/>
  <c r="CK81" i="17"/>
  <c r="CM81" i="17" s="1"/>
  <c r="CN81" i="17" s="1"/>
  <c r="CK79" i="19"/>
  <c r="CM79" i="19" s="1"/>
  <c r="CN79" i="19"/>
  <c r="CE62" i="19"/>
  <c r="CG62" i="19"/>
  <c r="CC62" i="19"/>
  <c r="CD62" i="19" s="1"/>
  <c r="U68" i="19" s="1"/>
  <c r="Q67" i="19"/>
  <c r="CF62" i="19"/>
  <c r="D68" i="19"/>
  <c r="E68" i="19"/>
  <c r="G68" i="19"/>
  <c r="A68" i="19"/>
  <c r="B68" i="19"/>
  <c r="C68" i="19" s="1"/>
  <c r="S68" i="19" s="1"/>
  <c r="H68" i="19" l="1"/>
  <c r="I68" i="19" s="1"/>
  <c r="CH63" i="17"/>
  <c r="CI63" i="17" s="1"/>
  <c r="CK82" i="17"/>
  <c r="CM82" i="17" s="1"/>
  <c r="CN82" i="17" s="1"/>
  <c r="CH62" i="19"/>
  <c r="CI62" i="19" s="1"/>
  <c r="S71" i="17"/>
  <c r="H71" i="17"/>
  <c r="I71" i="17" s="1"/>
  <c r="CK80" i="19"/>
  <c r="CM80" i="19" s="1"/>
  <c r="CN80" i="19" s="1"/>
  <c r="CK81" i="19" l="1"/>
  <c r="CM81" i="19" s="1"/>
  <c r="CN81" i="19" s="1"/>
  <c r="CK83" i="17"/>
  <c r="CM83" i="17" s="1"/>
  <c r="CN83" i="17"/>
  <c r="G72" i="17"/>
  <c r="D72" i="17"/>
  <c r="A72" i="17"/>
  <c r="B72" i="17"/>
  <c r="E72" i="17"/>
  <c r="C72" i="17"/>
  <c r="S72" i="17" s="1"/>
  <c r="Q69" i="17"/>
  <c r="CG64" i="17"/>
  <c r="CC64" i="17"/>
  <c r="CE64" i="17"/>
  <c r="CH64" i="17" s="1"/>
  <c r="CI64" i="17" s="1"/>
  <c r="CF64" i="17"/>
  <c r="CD64" i="17"/>
  <c r="U70" i="17" s="1"/>
  <c r="CC63" i="19"/>
  <c r="CG63" i="19"/>
  <c r="CD63" i="19"/>
  <c r="U69" i="19" s="1"/>
  <c r="CE63" i="19"/>
  <c r="CF63" i="19"/>
  <c r="CH63" i="19" s="1"/>
  <c r="CI63" i="19" s="1"/>
  <c r="Q68" i="19"/>
  <c r="G69" i="19"/>
  <c r="A69" i="19"/>
  <c r="B69" i="19"/>
  <c r="C69" i="19" s="1"/>
  <c r="S69" i="19" s="1"/>
  <c r="D69" i="19"/>
  <c r="E69" i="19"/>
  <c r="CF64" i="19" l="1"/>
  <c r="CC64" i="19"/>
  <c r="CG64" i="19"/>
  <c r="Q69" i="19"/>
  <c r="CD64" i="19"/>
  <c r="U70" i="19" s="1"/>
  <c r="CE64" i="19"/>
  <c r="CH64" i="19" s="1"/>
  <c r="CI64" i="19" s="1"/>
  <c r="H69" i="19"/>
  <c r="I69" i="19" s="1"/>
  <c r="Q70" i="17"/>
  <c r="CG65" i="17"/>
  <c r="CF65" i="17"/>
  <c r="CC65" i="17"/>
  <c r="CD65" i="17" s="1"/>
  <c r="CE65" i="17"/>
  <c r="CK82" i="19"/>
  <c r="CM82" i="19" s="1"/>
  <c r="CN82" i="19"/>
  <c r="H72" i="17"/>
  <c r="I72" i="17" s="1"/>
  <c r="CK84" i="17"/>
  <c r="CM84" i="17" s="1"/>
  <c r="CN84" i="17"/>
  <c r="U71" i="17" l="1"/>
  <c r="CH65" i="17"/>
  <c r="CI65" i="17" s="1"/>
  <c r="CC65" i="19"/>
  <c r="CF65" i="19"/>
  <c r="CD65" i="19"/>
  <c r="U71" i="19" s="1"/>
  <c r="Q70" i="19"/>
  <c r="CE65" i="19"/>
  <c r="CG65" i="19"/>
  <c r="CH65" i="19" s="1"/>
  <c r="CI65" i="19" s="1"/>
  <c r="D73" i="17"/>
  <c r="A73" i="17"/>
  <c r="G73" i="17"/>
  <c r="C73" i="17"/>
  <c r="S73" i="17" s="1"/>
  <c r="B73" i="17"/>
  <c r="E73" i="17"/>
  <c r="H73" i="17" s="1"/>
  <c r="I73" i="17" s="1"/>
  <c r="CK83" i="19"/>
  <c r="CM83" i="19" s="1"/>
  <c r="CN83" i="19" s="1"/>
  <c r="CK85" i="17"/>
  <c r="CM85" i="17" s="1"/>
  <c r="CN85" i="17"/>
  <c r="A70" i="19"/>
  <c r="C70" i="19"/>
  <c r="S70" i="19" s="1"/>
  <c r="G70" i="19"/>
  <c r="D70" i="19"/>
  <c r="H70" i="19" s="1"/>
  <c r="I70" i="19" s="1"/>
  <c r="E70" i="19"/>
  <c r="B70" i="19"/>
  <c r="Q71" i="19" l="1"/>
  <c r="CC66" i="19"/>
  <c r="CD66" i="19" s="1"/>
  <c r="U72" i="19" s="1"/>
  <c r="CF66" i="19"/>
  <c r="CE66" i="19"/>
  <c r="CH66" i="19" s="1"/>
  <c r="CI66" i="19" s="1"/>
  <c r="CG66" i="19"/>
  <c r="D74" i="17"/>
  <c r="E74" i="17"/>
  <c r="H74" i="17" s="1"/>
  <c r="I74" i="17" s="1"/>
  <c r="A74" i="17"/>
  <c r="C74" i="17"/>
  <c r="S74" i="17" s="1"/>
  <c r="B74" i="17"/>
  <c r="G74" i="17"/>
  <c r="CK84" i="19"/>
  <c r="CM84" i="19" s="1"/>
  <c r="CN84" i="19" s="1"/>
  <c r="A71" i="19"/>
  <c r="C71" i="19"/>
  <c r="S71" i="19" s="1"/>
  <c r="E71" i="19"/>
  <c r="G71" i="19"/>
  <c r="B71" i="19"/>
  <c r="D71" i="19"/>
  <c r="H71" i="19" s="1"/>
  <c r="I71" i="19" s="1"/>
  <c r="CE66" i="17"/>
  <c r="CH66" i="17" s="1"/>
  <c r="CI66" i="17" s="1"/>
  <c r="CF66" i="17"/>
  <c r="Q71" i="17"/>
  <c r="CC66" i="17"/>
  <c r="CD66" i="17" s="1"/>
  <c r="U72" i="17" s="1"/>
  <c r="CG66" i="17"/>
  <c r="CK86" i="17"/>
  <c r="CM86" i="17" s="1"/>
  <c r="CN86" i="17"/>
  <c r="CK85" i="19" l="1"/>
  <c r="CM85" i="19" s="1"/>
  <c r="CN85" i="19"/>
  <c r="D75" i="17"/>
  <c r="H75" i="17" s="1"/>
  <c r="I75" i="17" s="1"/>
  <c r="G75" i="17"/>
  <c r="E75" i="17"/>
  <c r="B75" i="17"/>
  <c r="C75" i="17" s="1"/>
  <c r="S75" i="17" s="1"/>
  <c r="A75" i="17"/>
  <c r="CF67" i="19"/>
  <c r="Q72" i="19"/>
  <c r="CC67" i="19"/>
  <c r="CD67" i="19" s="1"/>
  <c r="U73" i="19" s="1"/>
  <c r="CG67" i="19"/>
  <c r="CE67" i="19"/>
  <c r="CH67" i="19" s="1"/>
  <c r="CI67" i="19" s="1"/>
  <c r="E72" i="19"/>
  <c r="B72" i="19"/>
  <c r="A72" i="19"/>
  <c r="C72" i="19"/>
  <c r="S72" i="19" s="1"/>
  <c r="G72" i="19"/>
  <c r="D72" i="19"/>
  <c r="CF67" i="17"/>
  <c r="CH67" i="17" s="1"/>
  <c r="CI67" i="17" s="1"/>
  <c r="CD67" i="17"/>
  <c r="U73" i="17" s="1"/>
  <c r="CE67" i="17"/>
  <c r="Q72" i="17"/>
  <c r="CC67" i="17"/>
  <c r="CG67" i="17"/>
  <c r="CK87" i="17"/>
  <c r="CM87" i="17" s="1"/>
  <c r="CN87" i="17"/>
  <c r="D76" i="17" l="1"/>
  <c r="E76" i="17"/>
  <c r="B76" i="17"/>
  <c r="C76" i="17" s="1"/>
  <c r="S76" i="17" s="1"/>
  <c r="G76" i="17"/>
  <c r="A76" i="17"/>
  <c r="CF68" i="19"/>
  <c r="CG68" i="19"/>
  <c r="CC68" i="19"/>
  <c r="CD68" i="19" s="1"/>
  <c r="Q73" i="19"/>
  <c r="CE68" i="19"/>
  <c r="CF68" i="17"/>
  <c r="CC68" i="17"/>
  <c r="Q73" i="17"/>
  <c r="CD68" i="17"/>
  <c r="U74" i="17" s="1"/>
  <c r="CE68" i="17"/>
  <c r="CG68" i="17"/>
  <c r="CH68" i="17" s="1"/>
  <c r="CI68" i="17" s="1"/>
  <c r="CK88" i="17"/>
  <c r="CM88" i="17" s="1"/>
  <c r="CN88" i="17" s="1"/>
  <c r="H72" i="19"/>
  <c r="I72" i="19" s="1"/>
  <c r="CN86" i="19"/>
  <c r="CK86" i="19"/>
  <c r="CM86" i="19" s="1"/>
  <c r="Q74" i="17" l="1"/>
  <c r="CE69" i="17"/>
  <c r="CF69" i="17"/>
  <c r="CG69" i="17"/>
  <c r="CC69" i="17"/>
  <c r="CD69" i="17" s="1"/>
  <c r="U74" i="19"/>
  <c r="CH68" i="19"/>
  <c r="CI68" i="19" s="1"/>
  <c r="H76" i="17"/>
  <c r="I76" i="17" s="1"/>
  <c r="CK89" i="17"/>
  <c r="CM89" i="17" s="1"/>
  <c r="CN89" i="17" s="1"/>
  <c r="G73" i="19"/>
  <c r="E73" i="19"/>
  <c r="D73" i="19"/>
  <c r="H73" i="19" s="1"/>
  <c r="I73" i="19" s="1"/>
  <c r="A73" i="19"/>
  <c r="B73" i="19"/>
  <c r="C73" i="19" s="1"/>
  <c r="S73" i="19" s="1"/>
  <c r="CK87" i="19"/>
  <c r="CM87" i="19" s="1"/>
  <c r="CN87" i="19"/>
  <c r="A74" i="19" l="1"/>
  <c r="E74" i="19"/>
  <c r="B74" i="19"/>
  <c r="C74" i="19"/>
  <c r="S74" i="19" s="1"/>
  <c r="D74" i="19"/>
  <c r="H74" i="19" s="1"/>
  <c r="I74" i="19" s="1"/>
  <c r="G74" i="19"/>
  <c r="CO90" i="17"/>
  <c r="CK90" i="17"/>
  <c r="CM90" i="17" s="1"/>
  <c r="CN90" i="17"/>
  <c r="U75" i="17"/>
  <c r="CH69" i="17"/>
  <c r="CI69" i="17" s="1"/>
  <c r="C77" i="17"/>
  <c r="S77" i="17" s="1"/>
  <c r="E77" i="17"/>
  <c r="B77" i="17"/>
  <c r="A77" i="17"/>
  <c r="D77" i="17"/>
  <c r="G77" i="17"/>
  <c r="H77" i="17" s="1"/>
  <c r="I77" i="17" s="1"/>
  <c r="CG69" i="19"/>
  <c r="CC69" i="19"/>
  <c r="CD69" i="19" s="1"/>
  <c r="U75" i="19" s="1"/>
  <c r="CF69" i="19"/>
  <c r="CH69" i="19" s="1"/>
  <c r="CI69" i="19" s="1"/>
  <c r="Q74" i="19"/>
  <c r="CE69" i="19"/>
  <c r="CK88" i="19"/>
  <c r="CM88" i="19" s="1"/>
  <c r="CN88" i="19" s="1"/>
  <c r="CC70" i="19" l="1"/>
  <c r="CE70" i="19"/>
  <c r="CH70" i="19" s="1"/>
  <c r="CI70" i="19" s="1"/>
  <c r="CD70" i="19"/>
  <c r="U76" i="19" s="1"/>
  <c r="CF70" i="19"/>
  <c r="CG70" i="19"/>
  <c r="Q75" i="19"/>
  <c r="CO89" i="19"/>
  <c r="CK89" i="19"/>
  <c r="CM89" i="19" s="1"/>
  <c r="CN89" i="19"/>
  <c r="G78" i="17"/>
  <c r="H78" i="17" s="1"/>
  <c r="I78" i="17" s="1"/>
  <c r="E78" i="17"/>
  <c r="D78" i="17"/>
  <c r="B78" i="17"/>
  <c r="C78" i="17" s="1"/>
  <c r="S78" i="17" s="1"/>
  <c r="A78" i="17"/>
  <c r="A75" i="19"/>
  <c r="D75" i="19"/>
  <c r="H75" i="19" s="1"/>
  <c r="I75" i="19" s="1"/>
  <c r="E75" i="19"/>
  <c r="G75" i="19"/>
  <c r="B75" i="19"/>
  <c r="C75" i="19"/>
  <c r="S75" i="19" s="1"/>
  <c r="CO91" i="17"/>
  <c r="CK91" i="17"/>
  <c r="CM91" i="17" s="1"/>
  <c r="CN91" i="17"/>
  <c r="CE70" i="17"/>
  <c r="CC70" i="17"/>
  <c r="CD70" i="17" s="1"/>
  <c r="CF70" i="17"/>
  <c r="Q75" i="17"/>
  <c r="CG70" i="17"/>
  <c r="B76" i="19" l="1"/>
  <c r="G76" i="19"/>
  <c r="A76" i="19"/>
  <c r="C76" i="19"/>
  <c r="S76" i="19" s="1"/>
  <c r="E76" i="19"/>
  <c r="D76" i="19"/>
  <c r="H76" i="19" s="1"/>
  <c r="I76" i="19" s="1"/>
  <c r="G79" i="17"/>
  <c r="A79" i="17"/>
  <c r="B79" i="17"/>
  <c r="C79" i="17" s="1"/>
  <c r="S79" i="17" s="1"/>
  <c r="D79" i="17"/>
  <c r="H79" i="17" s="1"/>
  <c r="I79" i="17" s="1"/>
  <c r="E79" i="17"/>
  <c r="Q76" i="19"/>
  <c r="CG71" i="19"/>
  <c r="CC71" i="19"/>
  <c r="CD71" i="19" s="1"/>
  <c r="U77" i="19" s="1"/>
  <c r="CE71" i="19"/>
  <c r="CF71" i="19"/>
  <c r="U76" i="17"/>
  <c r="CH70" i="17"/>
  <c r="CI70" i="17" s="1"/>
  <c r="CO90" i="19"/>
  <c r="CK90" i="19"/>
  <c r="CM90" i="19" s="1"/>
  <c r="CN90" i="19" s="1"/>
  <c r="CO92" i="17"/>
  <c r="O63" i="17"/>
  <c r="CK92" i="17"/>
  <c r="CM92" i="17" s="1"/>
  <c r="CN92" i="17" s="1"/>
  <c r="CO91" i="19" l="1"/>
  <c r="O62" i="19"/>
  <c r="CK91" i="19"/>
  <c r="CM91" i="19" s="1"/>
  <c r="CN91" i="19" s="1"/>
  <c r="CK93" i="17"/>
  <c r="CM93" i="17" s="1"/>
  <c r="CN93" i="17" s="1"/>
  <c r="CO93" i="17"/>
  <c r="CH71" i="19"/>
  <c r="CI71" i="19" s="1"/>
  <c r="G77" i="19"/>
  <c r="B77" i="19"/>
  <c r="D77" i="19"/>
  <c r="H77" i="19"/>
  <c r="A77" i="19"/>
  <c r="E77" i="19"/>
  <c r="C77" i="19"/>
  <c r="S77" i="19" s="1"/>
  <c r="I77" i="19"/>
  <c r="D80" i="17"/>
  <c r="G80" i="17"/>
  <c r="B80" i="17"/>
  <c r="C80" i="17" s="1"/>
  <c r="E80" i="17"/>
  <c r="A80" i="17"/>
  <c r="O52" i="17"/>
  <c r="O53" i="17" s="1"/>
  <c r="O54" i="17" s="1"/>
  <c r="O55" i="17" s="1"/>
  <c r="O56" i="17" s="1"/>
  <c r="O57" i="17" s="1"/>
  <c r="O58" i="17" s="1"/>
  <c r="O59" i="17" s="1"/>
  <c r="O60" i="17" s="1"/>
  <c r="O61" i="17" s="1"/>
  <c r="O62" i="17" s="1"/>
  <c r="Q76" i="17"/>
  <c r="CF71" i="17"/>
  <c r="CH71" i="17" s="1"/>
  <c r="CI71" i="17" s="1"/>
  <c r="CE71" i="17"/>
  <c r="CG71" i="17"/>
  <c r="CC71" i="17"/>
  <c r="CD71" i="17" s="1"/>
  <c r="U77" i="17" s="1"/>
  <c r="CK92" i="19" l="1"/>
  <c r="CM92" i="19" s="1"/>
  <c r="CN92" i="19" s="1"/>
  <c r="CO92" i="19"/>
  <c r="Q77" i="17"/>
  <c r="CC72" i="17"/>
  <c r="CF72" i="17"/>
  <c r="CH72" i="17"/>
  <c r="CI72" i="17" s="1"/>
  <c r="CD72" i="17"/>
  <c r="U78" i="17" s="1"/>
  <c r="CE72" i="17"/>
  <c r="CG72" i="17"/>
  <c r="CK94" i="17"/>
  <c r="CM94" i="17" s="1"/>
  <c r="CN94" i="17" s="1"/>
  <c r="CO94" i="17"/>
  <c r="S80" i="17"/>
  <c r="H80" i="17"/>
  <c r="I80" i="17" s="1"/>
  <c r="D78" i="19"/>
  <c r="H78" i="19" s="1"/>
  <c r="I78" i="19" s="1"/>
  <c r="B78" i="19"/>
  <c r="A78" i="19"/>
  <c r="C78" i="19"/>
  <c r="S78" i="19" s="1"/>
  <c r="E78" i="19"/>
  <c r="G78" i="19"/>
  <c r="CC72" i="19"/>
  <c r="CD72" i="19" s="1"/>
  <c r="U78" i="19" s="1"/>
  <c r="CG72" i="19"/>
  <c r="CE72" i="19"/>
  <c r="CH72" i="19" s="1"/>
  <c r="CI72" i="19" s="1"/>
  <c r="CF72" i="19"/>
  <c r="Q77" i="19"/>
  <c r="O51" i="19"/>
  <c r="O52" i="19" s="1"/>
  <c r="O53" i="19" s="1"/>
  <c r="O54" i="19" s="1"/>
  <c r="O55" i="19" s="1"/>
  <c r="O56" i="19" s="1"/>
  <c r="O57" i="19" s="1"/>
  <c r="O58" i="19" s="1"/>
  <c r="O59" i="19" s="1"/>
  <c r="O60" i="19" s="1"/>
  <c r="O61" i="19" s="1"/>
  <c r="CE73" i="19" l="1"/>
  <c r="CF73" i="19"/>
  <c r="CD73" i="19"/>
  <c r="U79" i="19" s="1"/>
  <c r="CG73" i="19"/>
  <c r="CC73" i="19"/>
  <c r="Q78" i="19"/>
  <c r="G79" i="19"/>
  <c r="A79" i="19"/>
  <c r="B79" i="19"/>
  <c r="D79" i="19"/>
  <c r="H79" i="19" s="1"/>
  <c r="I79" i="19" s="1"/>
  <c r="E79" i="19"/>
  <c r="C79" i="19"/>
  <c r="S79" i="19" s="1"/>
  <c r="CO95" i="17"/>
  <c r="CK95" i="17"/>
  <c r="CM95" i="17" s="1"/>
  <c r="CN95" i="17"/>
  <c r="CF73" i="17"/>
  <c r="CG73" i="17"/>
  <c r="CC73" i="17"/>
  <c r="CD73" i="17" s="1"/>
  <c r="U79" i="17" s="1"/>
  <c r="Q78" i="17"/>
  <c r="CE73" i="17"/>
  <c r="CN93" i="19"/>
  <c r="CO93" i="19"/>
  <c r="CK93" i="19"/>
  <c r="CM93" i="19" s="1"/>
  <c r="E81" i="17"/>
  <c r="C81" i="17"/>
  <c r="S81" i="17" s="1"/>
  <c r="A81" i="17"/>
  <c r="B81" i="17"/>
  <c r="D81" i="17"/>
  <c r="H81" i="17" s="1"/>
  <c r="I81" i="17" s="1"/>
  <c r="G81" i="17"/>
  <c r="E82" i="17" l="1"/>
  <c r="A82" i="17"/>
  <c r="G82" i="17"/>
  <c r="B82" i="17"/>
  <c r="C82" i="17" s="1"/>
  <c r="S82" i="17" s="1"/>
  <c r="D82" i="17"/>
  <c r="CH73" i="17"/>
  <c r="CI73" i="17" s="1"/>
  <c r="G80" i="19"/>
  <c r="D80" i="19"/>
  <c r="C80" i="19"/>
  <c r="S80" i="19" s="1"/>
  <c r="A80" i="19"/>
  <c r="E80" i="19"/>
  <c r="H80" i="19" s="1"/>
  <c r="I80" i="19" s="1"/>
  <c r="B80" i="19"/>
  <c r="CK96" i="17"/>
  <c r="CM96" i="17" s="1"/>
  <c r="CN96" i="17" s="1"/>
  <c r="CO96" i="17"/>
  <c r="CH73" i="19"/>
  <c r="CI73" i="19" s="1"/>
  <c r="CO94" i="19"/>
  <c r="CK94" i="19"/>
  <c r="CM94" i="19" s="1"/>
  <c r="CN94" i="19"/>
  <c r="E81" i="19" l="1"/>
  <c r="C81" i="19"/>
  <c r="S81" i="19" s="1"/>
  <c r="D81" i="19"/>
  <c r="B81" i="19"/>
  <c r="A81" i="19"/>
  <c r="G81" i="19"/>
  <c r="H81" i="19" s="1"/>
  <c r="I81" i="19" s="1"/>
  <c r="CO97" i="17"/>
  <c r="CK97" i="17"/>
  <c r="CM97" i="17" s="1"/>
  <c r="CN97" i="17" s="1"/>
  <c r="H82" i="17"/>
  <c r="I82" i="17" s="1"/>
  <c r="CK95" i="19"/>
  <c r="CM95" i="19" s="1"/>
  <c r="CN95" i="19" s="1"/>
  <c r="CO95" i="19"/>
  <c r="CD74" i="19"/>
  <c r="U80" i="19" s="1"/>
  <c r="CC74" i="19"/>
  <c r="CF74" i="19"/>
  <c r="CH74" i="19" s="1"/>
  <c r="CI74" i="19" s="1"/>
  <c r="CE74" i="19"/>
  <c r="Q79" i="19"/>
  <c r="CG74" i="19"/>
  <c r="CE74" i="17"/>
  <c r="CH74" i="17" s="1"/>
  <c r="CI74" i="17" s="1"/>
  <c r="CG74" i="17"/>
  <c r="Q79" i="17"/>
  <c r="CC74" i="17"/>
  <c r="CD74" i="17" s="1"/>
  <c r="U80" i="17" s="1"/>
  <c r="CF74" i="17"/>
  <c r="CO98" i="17" l="1"/>
  <c r="CK98" i="17"/>
  <c r="CM98" i="17" s="1"/>
  <c r="CN98" i="17"/>
  <c r="Q80" i="17"/>
  <c r="CC75" i="17"/>
  <c r="CF75" i="17"/>
  <c r="CH75" i="17"/>
  <c r="CI75" i="17" s="1"/>
  <c r="CD75" i="17"/>
  <c r="U81" i="17" s="1"/>
  <c r="CG75" i="17"/>
  <c r="CE75" i="17"/>
  <c r="E82" i="19"/>
  <c r="B82" i="19"/>
  <c r="C82" i="19" s="1"/>
  <c r="S82" i="19" s="1"/>
  <c r="G82" i="19"/>
  <c r="D82" i="19"/>
  <c r="A82" i="19"/>
  <c r="CG75" i="19"/>
  <c r="CF75" i="19"/>
  <c r="CE75" i="19"/>
  <c r="Q80" i="19"/>
  <c r="CC75" i="19"/>
  <c r="CD75" i="19" s="1"/>
  <c r="U81" i="19" s="1"/>
  <c r="CO96" i="19"/>
  <c r="CK96" i="19"/>
  <c r="CM96" i="19" s="1"/>
  <c r="CN96" i="19"/>
  <c r="B83" i="17"/>
  <c r="C83" i="17" s="1"/>
  <c r="S83" i="17" s="1"/>
  <c r="D83" i="17"/>
  <c r="A83" i="17"/>
  <c r="E83" i="17"/>
  <c r="G83" i="17"/>
  <c r="CH75" i="19" l="1"/>
  <c r="CI75" i="19" s="1"/>
  <c r="CG76" i="17"/>
  <c r="CC76" i="17"/>
  <c r="CD76" i="17"/>
  <c r="U82" i="17" s="1"/>
  <c r="Q81" i="17"/>
  <c r="CF76" i="17"/>
  <c r="CE76" i="17"/>
  <c r="CH76" i="17" s="1"/>
  <c r="CI76" i="17" s="1"/>
  <c r="H82" i="19"/>
  <c r="I82" i="19" s="1"/>
  <c r="H83" i="17"/>
  <c r="I83" i="17" s="1"/>
  <c r="CN99" i="17"/>
  <c r="CO99" i="17"/>
  <c r="CK99" i="17"/>
  <c r="CM99" i="17" s="1"/>
  <c r="CK97" i="19"/>
  <c r="CM97" i="19" s="1"/>
  <c r="CN97" i="19"/>
  <c r="CO97" i="19"/>
  <c r="CG77" i="17" l="1"/>
  <c r="CE77" i="17"/>
  <c r="CC77" i="17"/>
  <c r="CD77" i="17" s="1"/>
  <c r="U83" i="17" s="1"/>
  <c r="Q82" i="17"/>
  <c r="CF77" i="17"/>
  <c r="CO100" i="17"/>
  <c r="CK100" i="17"/>
  <c r="CM100" i="17" s="1"/>
  <c r="CN100" i="17"/>
  <c r="CO98" i="19"/>
  <c r="CK98" i="19"/>
  <c r="CM98" i="19" s="1"/>
  <c r="CN98" i="19"/>
  <c r="D84" i="17"/>
  <c r="E84" i="17"/>
  <c r="B84" i="17"/>
  <c r="C84" i="17" s="1"/>
  <c r="S84" i="17" s="1"/>
  <c r="G84" i="17"/>
  <c r="H84" i="17" s="1"/>
  <c r="I84" i="17" s="1"/>
  <c r="A84" i="17"/>
  <c r="C83" i="19"/>
  <c r="S83" i="19" s="1"/>
  <c r="A83" i="19"/>
  <c r="E83" i="19"/>
  <c r="G83" i="19"/>
  <c r="D83" i="19"/>
  <c r="H83" i="19" s="1"/>
  <c r="I83" i="19" s="1"/>
  <c r="B83" i="19"/>
  <c r="CC76" i="19"/>
  <c r="CD76" i="19" s="1"/>
  <c r="U82" i="19" s="1"/>
  <c r="CF76" i="19"/>
  <c r="CE76" i="19"/>
  <c r="CG76" i="19"/>
  <c r="Q81" i="19"/>
  <c r="CH77" i="17" l="1"/>
  <c r="CI77" i="17" s="1"/>
  <c r="D85" i="17"/>
  <c r="B85" i="17"/>
  <c r="A85" i="17"/>
  <c r="G85" i="17"/>
  <c r="C85" i="17"/>
  <c r="S85" i="17" s="1"/>
  <c r="E85" i="17"/>
  <c r="CH76" i="19"/>
  <c r="CI76" i="19" s="1"/>
  <c r="E84" i="19"/>
  <c r="B84" i="19"/>
  <c r="C84" i="19" s="1"/>
  <c r="S84" i="19" s="1"/>
  <c r="D84" i="19"/>
  <c r="A84" i="19"/>
  <c r="G84" i="19"/>
  <c r="CO101" i="17"/>
  <c r="CK101" i="17"/>
  <c r="CM101" i="17" s="1"/>
  <c r="CN101" i="17" s="1"/>
  <c r="CO99" i="19"/>
  <c r="CK99" i="19"/>
  <c r="CM99" i="19" s="1"/>
  <c r="CN99" i="19"/>
  <c r="H84" i="19" l="1"/>
  <c r="I84" i="19" s="1"/>
  <c r="CO102" i="17"/>
  <c r="CK102" i="17"/>
  <c r="CM102" i="17" s="1"/>
  <c r="CN102" i="17" s="1"/>
  <c r="CK100" i="19"/>
  <c r="CM100" i="19" s="1"/>
  <c r="CN100" i="19"/>
  <c r="CO100" i="19"/>
  <c r="H85" i="17"/>
  <c r="I85" i="17" s="1"/>
  <c r="CG77" i="19"/>
  <c r="CC77" i="19"/>
  <c r="CD77" i="19" s="1"/>
  <c r="Q82" i="19"/>
  <c r="CF77" i="19"/>
  <c r="CE77" i="19"/>
  <c r="CF78" i="17"/>
  <c r="CC78" i="17"/>
  <c r="CD78" i="17" s="1"/>
  <c r="U84" i="17" s="1"/>
  <c r="Q83" i="17"/>
  <c r="CE78" i="17"/>
  <c r="CH78" i="17" s="1"/>
  <c r="CI78" i="17" s="1"/>
  <c r="CG78" i="17"/>
  <c r="Q84" i="17" l="1"/>
  <c r="CE79" i="17"/>
  <c r="CC79" i="17"/>
  <c r="CD79" i="17" s="1"/>
  <c r="CF79" i="17"/>
  <c r="CG79" i="17"/>
  <c r="CO103" i="17"/>
  <c r="CK103" i="17"/>
  <c r="CM103" i="17" s="1"/>
  <c r="CN103" i="17"/>
  <c r="U83" i="19"/>
  <c r="CH77" i="19"/>
  <c r="CI77" i="19" s="1"/>
  <c r="CO101" i="19"/>
  <c r="CK101" i="19"/>
  <c r="CM101" i="19" s="1"/>
  <c r="CN101" i="19" s="1"/>
  <c r="B86" i="17"/>
  <c r="E86" i="17"/>
  <c r="C86" i="17"/>
  <c r="S86" i="17" s="1"/>
  <c r="G86" i="17"/>
  <c r="A86" i="17"/>
  <c r="D86" i="17"/>
  <c r="H86" i="17" s="1"/>
  <c r="I86" i="17" s="1"/>
  <c r="B85" i="19"/>
  <c r="A85" i="19"/>
  <c r="D85" i="19"/>
  <c r="H85" i="19" s="1"/>
  <c r="I85" i="19" s="1"/>
  <c r="E85" i="19"/>
  <c r="G85" i="19"/>
  <c r="C85" i="19"/>
  <c r="S85" i="19" s="1"/>
  <c r="CO102" i="19" l="1"/>
  <c r="CK102" i="19"/>
  <c r="CM102" i="19" s="1"/>
  <c r="CN102" i="19"/>
  <c r="U85" i="17"/>
  <c r="CH79" i="17"/>
  <c r="CI79" i="17" s="1"/>
  <c r="E87" i="17"/>
  <c r="G87" i="17"/>
  <c r="H87" i="17" s="1"/>
  <c r="I87" i="17" s="1"/>
  <c r="A87" i="17"/>
  <c r="B87" i="17"/>
  <c r="C87" i="17" s="1"/>
  <c r="S87" i="17" s="1"/>
  <c r="D87" i="17"/>
  <c r="E86" i="19"/>
  <c r="D86" i="19"/>
  <c r="B86" i="19"/>
  <c r="C86" i="19" s="1"/>
  <c r="S86" i="19" s="1"/>
  <c r="G86" i="19"/>
  <c r="A86" i="19"/>
  <c r="CO104" i="17"/>
  <c r="CK104" i="17"/>
  <c r="CM104" i="17" s="1"/>
  <c r="CN104" i="17" s="1"/>
  <c r="CG78" i="19"/>
  <c r="CE78" i="19"/>
  <c r="CC78" i="19"/>
  <c r="CD78" i="19" s="1"/>
  <c r="CF78" i="19"/>
  <c r="Q83" i="19"/>
  <c r="G88" i="17" l="1"/>
  <c r="B88" i="17"/>
  <c r="C88" i="17" s="1"/>
  <c r="S88" i="17" s="1"/>
  <c r="A88" i="17"/>
  <c r="D88" i="17"/>
  <c r="H88" i="17" s="1"/>
  <c r="I88" i="17" s="1"/>
  <c r="E88" i="17"/>
  <c r="CO105" i="17"/>
  <c r="CK105" i="17"/>
  <c r="CM105" i="17" s="1"/>
  <c r="CN105" i="17" s="1"/>
  <c r="U84" i="19"/>
  <c r="CH78" i="19"/>
  <c r="CI78" i="19" s="1"/>
  <c r="H86" i="19"/>
  <c r="I86" i="19" s="1"/>
  <c r="CN103" i="19"/>
  <c r="CO103" i="19"/>
  <c r="CK103" i="19"/>
  <c r="CM103" i="19" s="1"/>
  <c r="CF80" i="17"/>
  <c r="CE80" i="17"/>
  <c r="CH80" i="17" s="1"/>
  <c r="CI80" i="17" s="1"/>
  <c r="Q85" i="17"/>
  <c r="CG80" i="17"/>
  <c r="CC80" i="17"/>
  <c r="CD80" i="17" s="1"/>
  <c r="U86" i="17" s="1"/>
  <c r="A89" i="17" l="1"/>
  <c r="B89" i="17"/>
  <c r="E89" i="17"/>
  <c r="D89" i="17"/>
  <c r="H89" i="17" s="1"/>
  <c r="I89" i="17" s="1"/>
  <c r="C89" i="17"/>
  <c r="S89" i="17" s="1"/>
  <c r="G89" i="17"/>
  <c r="CF81" i="17"/>
  <c r="Q86" i="17"/>
  <c r="CE81" i="17"/>
  <c r="CG81" i="17"/>
  <c r="CC81" i="17"/>
  <c r="CD81" i="17" s="1"/>
  <c r="U87" i="17" s="1"/>
  <c r="CO106" i="17"/>
  <c r="CK106" i="17"/>
  <c r="CM106" i="17" s="1"/>
  <c r="CN106" i="17" s="1"/>
  <c r="CO104" i="19"/>
  <c r="CK104" i="19"/>
  <c r="CM104" i="19" s="1"/>
  <c r="CN104" i="19"/>
  <c r="D87" i="19"/>
  <c r="E87" i="19"/>
  <c r="G87" i="19"/>
  <c r="B87" i="19"/>
  <c r="C87" i="19" s="1"/>
  <c r="S87" i="19" s="1"/>
  <c r="A87" i="19"/>
  <c r="CF79" i="19"/>
  <c r="CE79" i="19"/>
  <c r="Q84" i="19"/>
  <c r="CG79" i="19"/>
  <c r="CC79" i="19"/>
  <c r="CD79" i="19" s="1"/>
  <c r="E90" i="17" l="1"/>
  <c r="B90" i="17"/>
  <c r="A90" i="17"/>
  <c r="H90" i="17"/>
  <c r="D90" i="17"/>
  <c r="G90" i="17"/>
  <c r="C90" i="17"/>
  <c r="S90" i="17" s="1"/>
  <c r="I90" i="17"/>
  <c r="H87" i="19"/>
  <c r="I87" i="19" s="1"/>
  <c r="U85" i="19"/>
  <c r="CH79" i="19"/>
  <c r="CI79" i="19" s="1"/>
  <c r="CO107" i="17"/>
  <c r="CK107" i="17"/>
  <c r="CM107" i="17" s="1"/>
  <c r="CN107" i="17" s="1"/>
  <c r="CH81" i="17"/>
  <c r="CI81" i="17" s="1"/>
  <c r="CN105" i="19"/>
  <c r="CO105" i="19"/>
  <c r="CK105" i="19"/>
  <c r="CM105" i="19" s="1"/>
  <c r="CO108" i="17" l="1"/>
  <c r="CK108" i="17"/>
  <c r="CM108" i="17" s="1"/>
  <c r="CN108" i="17" s="1"/>
  <c r="CO106" i="19"/>
  <c r="CK106" i="19"/>
  <c r="CM106" i="19" s="1"/>
  <c r="CN106" i="19" s="1"/>
  <c r="E91" i="17"/>
  <c r="A91" i="17"/>
  <c r="B91" i="17"/>
  <c r="G91" i="17"/>
  <c r="C91" i="17"/>
  <c r="S91" i="17" s="1"/>
  <c r="D91" i="17"/>
  <c r="H91" i="17" s="1"/>
  <c r="I91" i="17" s="1"/>
  <c r="CE80" i="19"/>
  <c r="CG80" i="19"/>
  <c r="CC80" i="19"/>
  <c r="CD80" i="19" s="1"/>
  <c r="CF80" i="19"/>
  <c r="Q85" i="19"/>
  <c r="CF82" i="17"/>
  <c r="CD82" i="17"/>
  <c r="U88" i="17" s="1"/>
  <c r="CG82" i="17"/>
  <c r="Q87" i="17"/>
  <c r="CE82" i="17"/>
  <c r="CH82" i="17" s="1"/>
  <c r="CI82" i="17" s="1"/>
  <c r="CC82" i="17"/>
  <c r="E88" i="19"/>
  <c r="G88" i="19"/>
  <c r="B88" i="19"/>
  <c r="C88" i="19" s="1"/>
  <c r="S88" i="19" s="1"/>
  <c r="D88" i="19"/>
  <c r="A88" i="19"/>
  <c r="CO107" i="19" l="1"/>
  <c r="CK107" i="19"/>
  <c r="CM107" i="19" s="1"/>
  <c r="CN107" i="19" s="1"/>
  <c r="CF83" i="17"/>
  <c r="Q88" i="17"/>
  <c r="CD83" i="17"/>
  <c r="U89" i="17" s="1"/>
  <c r="CE83" i="17"/>
  <c r="CH83" i="17" s="1"/>
  <c r="CI83" i="17" s="1"/>
  <c r="CG83" i="17"/>
  <c r="CC83" i="17"/>
  <c r="CK109" i="17"/>
  <c r="CM109" i="17" s="1"/>
  <c r="CN109" i="17" s="1"/>
  <c r="CO109" i="17"/>
  <c r="E92" i="17"/>
  <c r="A92" i="17"/>
  <c r="B92" i="17"/>
  <c r="G92" i="17"/>
  <c r="D92" i="17"/>
  <c r="H92" i="17" s="1"/>
  <c r="I92" i="17" s="1"/>
  <c r="C92" i="17"/>
  <c r="S92" i="17" s="1"/>
  <c r="H88" i="19"/>
  <c r="I88" i="19" s="1"/>
  <c r="U86" i="19"/>
  <c r="CH80" i="19"/>
  <c r="CI80" i="19" s="1"/>
  <c r="A93" i="17" l="1"/>
  <c r="B93" i="17"/>
  <c r="C93" i="17" s="1"/>
  <c r="D93" i="17"/>
  <c r="E93" i="17"/>
  <c r="G93" i="17"/>
  <c r="CC84" i="17"/>
  <c r="CD84" i="17"/>
  <c r="U90" i="17" s="1"/>
  <c r="CE84" i="17"/>
  <c r="CG84" i="17"/>
  <c r="CF84" i="17"/>
  <c r="CH84" i="17" s="1"/>
  <c r="CI84" i="17" s="1"/>
  <c r="Q89" i="17"/>
  <c r="CK108" i="19"/>
  <c r="CM108" i="19" s="1"/>
  <c r="CN108" i="19"/>
  <c r="CO108" i="19"/>
  <c r="CO110" i="17"/>
  <c r="CK110" i="17"/>
  <c r="CM110" i="17" s="1"/>
  <c r="CN110" i="17" s="1"/>
  <c r="A89" i="19"/>
  <c r="E89" i="19"/>
  <c r="G89" i="19"/>
  <c r="D89" i="19"/>
  <c r="H89" i="19" s="1"/>
  <c r="I89" i="19" s="1"/>
  <c r="B89" i="19"/>
  <c r="C89" i="19" s="1"/>
  <c r="S89" i="19" s="1"/>
  <c r="Q86" i="19"/>
  <c r="CC81" i="19"/>
  <c r="CD81" i="19" s="1"/>
  <c r="CE81" i="19"/>
  <c r="CF81" i="19"/>
  <c r="CG81" i="19"/>
  <c r="A90" i="19" l="1"/>
  <c r="E90" i="19"/>
  <c r="D90" i="19"/>
  <c r="G90" i="19"/>
  <c r="B90" i="19"/>
  <c r="C90" i="19" s="1"/>
  <c r="U87" i="19"/>
  <c r="CH81" i="19"/>
  <c r="CI81" i="19" s="1"/>
  <c r="CE85" i="17"/>
  <c r="CH85" i="17" s="1"/>
  <c r="CI85" i="17" s="1"/>
  <c r="Q90" i="17"/>
  <c r="CG85" i="17"/>
  <c r="CD85" i="17"/>
  <c r="U91" i="17" s="1"/>
  <c r="CF85" i="17"/>
  <c r="CC85" i="17"/>
  <c r="S93" i="17"/>
  <c r="H93" i="17"/>
  <c r="I93" i="17" s="1"/>
  <c r="CK111" i="17"/>
  <c r="CM111" i="17" s="1"/>
  <c r="CO111" i="17"/>
  <c r="CN111" i="17"/>
  <c r="CO109" i="19"/>
  <c r="CK109" i="19"/>
  <c r="CM109" i="19" s="1"/>
  <c r="CN109" i="19"/>
  <c r="CG86" i="17" l="1"/>
  <c r="CF86" i="17"/>
  <c r="CE86" i="17"/>
  <c r="CH86" i="17" s="1"/>
  <c r="CI86" i="17" s="1"/>
  <c r="Q91" i="17"/>
  <c r="CC86" i="17"/>
  <c r="CD86" i="17"/>
  <c r="U92" i="17" s="1"/>
  <c r="S90" i="19"/>
  <c r="H90" i="19"/>
  <c r="I90" i="19" s="1"/>
  <c r="CC82" i="19"/>
  <c r="CD82" i="19" s="1"/>
  <c r="U88" i="19" s="1"/>
  <c r="CG82" i="19"/>
  <c r="CE82" i="19"/>
  <c r="CF82" i="19"/>
  <c r="Q87" i="19"/>
  <c r="D94" i="17"/>
  <c r="E94" i="17"/>
  <c r="G94" i="17"/>
  <c r="B94" i="17"/>
  <c r="C94" i="17" s="1"/>
  <c r="S94" i="17" s="1"/>
  <c r="A94" i="17"/>
  <c r="CO112" i="17"/>
  <c r="CK112" i="17"/>
  <c r="CM112" i="17" s="1"/>
  <c r="CN112" i="17" s="1"/>
  <c r="CK110" i="19"/>
  <c r="CM110" i="19" s="1"/>
  <c r="CN110" i="19" s="1"/>
  <c r="CO110" i="19"/>
  <c r="CC87" i="17" l="1"/>
  <c r="CD87" i="17"/>
  <c r="U93" i="17" s="1"/>
  <c r="CF87" i="17"/>
  <c r="CG87" i="17"/>
  <c r="CE87" i="17"/>
  <c r="CH87" i="17" s="1"/>
  <c r="CI87" i="17" s="1"/>
  <c r="Q92" i="17"/>
  <c r="CO111" i="19"/>
  <c r="CK111" i="19"/>
  <c r="CM111" i="19" s="1"/>
  <c r="CN111" i="19"/>
  <c r="CK113" i="17"/>
  <c r="CM113" i="17" s="1"/>
  <c r="CN113" i="17" s="1"/>
  <c r="CO113" i="17"/>
  <c r="CH82" i="19"/>
  <c r="CI82" i="19" s="1"/>
  <c r="H94" i="17"/>
  <c r="I94" i="17" s="1"/>
  <c r="D91" i="19"/>
  <c r="G91" i="19"/>
  <c r="B91" i="19"/>
  <c r="C91" i="19" s="1"/>
  <c r="E91" i="19"/>
  <c r="A91" i="19"/>
  <c r="CK114" i="17" l="1"/>
  <c r="CM114" i="17" s="1"/>
  <c r="CN114" i="17" s="1"/>
  <c r="CO114" i="17"/>
  <c r="S91" i="19"/>
  <c r="H91" i="19"/>
  <c r="I91" i="19" s="1"/>
  <c r="CC88" i="17"/>
  <c r="CG88" i="17"/>
  <c r="CD88" i="17"/>
  <c r="U94" i="17" s="1"/>
  <c r="Q93" i="17"/>
  <c r="CE88" i="17"/>
  <c r="CF88" i="17"/>
  <c r="CH88" i="17" s="1"/>
  <c r="CI88" i="17" s="1"/>
  <c r="A95" i="17"/>
  <c r="B95" i="17"/>
  <c r="C95" i="17" s="1"/>
  <c r="S95" i="17" s="1"/>
  <c r="D95" i="17"/>
  <c r="E95" i="17"/>
  <c r="G95" i="17"/>
  <c r="CF83" i="19"/>
  <c r="CE83" i="19"/>
  <c r="CC83" i="19"/>
  <c r="CD83" i="19" s="1"/>
  <c r="Q88" i="19"/>
  <c r="CG83" i="19"/>
  <c r="CK112" i="19"/>
  <c r="CM112" i="19" s="1"/>
  <c r="CO112" i="19"/>
  <c r="CN112" i="19"/>
  <c r="H95" i="17" l="1"/>
  <c r="I95" i="17" s="1"/>
  <c r="Q94" i="17"/>
  <c r="CC89" i="17"/>
  <c r="CD89" i="17" s="1"/>
  <c r="CF89" i="17"/>
  <c r="CG89" i="17"/>
  <c r="CE89" i="17"/>
  <c r="U89" i="19"/>
  <c r="CH83" i="19"/>
  <c r="CI83" i="19" s="1"/>
  <c r="CN115" i="17"/>
  <c r="CK115" i="17"/>
  <c r="CM115" i="17" s="1"/>
  <c r="CO115" i="17"/>
  <c r="CK113" i="19"/>
  <c r="CM113" i="19" s="1"/>
  <c r="CN113" i="19" s="1"/>
  <c r="CO113" i="19"/>
  <c r="G92" i="19"/>
  <c r="B92" i="19"/>
  <c r="C92" i="19" s="1"/>
  <c r="S92" i="19" s="1"/>
  <c r="D92" i="19"/>
  <c r="A92" i="19"/>
  <c r="E92" i="19"/>
  <c r="CO114" i="19" l="1"/>
  <c r="CK114" i="19"/>
  <c r="CM114" i="19" s="1"/>
  <c r="CN114" i="19"/>
  <c r="U95" i="17"/>
  <c r="CH89" i="17"/>
  <c r="CI89" i="17" s="1"/>
  <c r="H92" i="19"/>
  <c r="I92" i="19" s="1"/>
  <c r="CD84" i="19"/>
  <c r="U90" i="19" s="1"/>
  <c r="CG84" i="19"/>
  <c r="Q89" i="19"/>
  <c r="CF84" i="19"/>
  <c r="CE84" i="19"/>
  <c r="CH84" i="19" s="1"/>
  <c r="CI84" i="19" s="1"/>
  <c r="CC84" i="19"/>
  <c r="CK116" i="17"/>
  <c r="CM116" i="17" s="1"/>
  <c r="CN116" i="17" s="1"/>
  <c r="CO116" i="17"/>
  <c r="B96" i="17"/>
  <c r="C96" i="17" s="1"/>
  <c r="S96" i="17" s="1"/>
  <c r="A96" i="17"/>
  <c r="G96" i="17"/>
  <c r="E96" i="17"/>
  <c r="D96" i="17"/>
  <c r="H96" i="17" l="1"/>
  <c r="I96" i="17" s="1"/>
  <c r="CF85" i="19"/>
  <c r="CH85" i="19" s="1"/>
  <c r="CI85" i="19" s="1"/>
  <c r="CG85" i="19"/>
  <c r="CE85" i="19"/>
  <c r="Q90" i="19"/>
  <c r="CD85" i="19"/>
  <c r="U91" i="19" s="1"/>
  <c r="CC85" i="19"/>
  <c r="CO117" i="17"/>
  <c r="CK117" i="17"/>
  <c r="CM117" i="17" s="1"/>
  <c r="CN117" i="17" s="1"/>
  <c r="CO115" i="19"/>
  <c r="CK115" i="19"/>
  <c r="CM115" i="19" s="1"/>
  <c r="CN115" i="19"/>
  <c r="A93" i="19"/>
  <c r="G93" i="19"/>
  <c r="E93" i="19"/>
  <c r="D93" i="19"/>
  <c r="H93" i="19" s="1"/>
  <c r="I93" i="19" s="1"/>
  <c r="B93" i="19"/>
  <c r="C93" i="19"/>
  <c r="S93" i="19" s="1"/>
  <c r="CC90" i="17"/>
  <c r="CD90" i="17" s="1"/>
  <c r="CF90" i="17"/>
  <c r="Q95" i="17"/>
  <c r="CG90" i="17"/>
  <c r="CE90" i="17"/>
  <c r="D94" i="19" l="1"/>
  <c r="E94" i="19"/>
  <c r="B94" i="19"/>
  <c r="C94" i="19" s="1"/>
  <c r="A94" i="19"/>
  <c r="G94" i="19"/>
  <c r="U96" i="17"/>
  <c r="CH90" i="17"/>
  <c r="CI90" i="17" s="1"/>
  <c r="CE86" i="19"/>
  <c r="CF86" i="19"/>
  <c r="CH86" i="19" s="1"/>
  <c r="CI86" i="19" s="1"/>
  <c r="Q91" i="19"/>
  <c r="CC86" i="19"/>
  <c r="CG86" i="19"/>
  <c r="CD86" i="19"/>
  <c r="U92" i="19" s="1"/>
  <c r="O75" i="17"/>
  <c r="CK118" i="17"/>
  <c r="CM118" i="17" s="1"/>
  <c r="CN118" i="17" s="1"/>
  <c r="CO118" i="17"/>
  <c r="CO116" i="19"/>
  <c r="CK116" i="19"/>
  <c r="CM116" i="19" s="1"/>
  <c r="CN116" i="19" s="1"/>
  <c r="D97" i="17"/>
  <c r="E97" i="17"/>
  <c r="G97" i="17"/>
  <c r="B97" i="17"/>
  <c r="C97" i="17" s="1"/>
  <c r="S97" i="17" s="1"/>
  <c r="A97" i="17"/>
  <c r="CK117" i="19" l="1"/>
  <c r="CM117" i="19" s="1"/>
  <c r="O74" i="19"/>
  <c r="CO117" i="19"/>
  <c r="CN117" i="19"/>
  <c r="H97" i="17"/>
  <c r="I97" i="17" s="1"/>
  <c r="CO119" i="17"/>
  <c r="CK119" i="17"/>
  <c r="CM119" i="17" s="1"/>
  <c r="CN119" i="17"/>
  <c r="S94" i="19"/>
  <c r="H94" i="19"/>
  <c r="I94" i="19" s="1"/>
  <c r="Q92" i="19"/>
  <c r="CC87" i="19"/>
  <c r="CF87" i="19"/>
  <c r="CE87" i="19"/>
  <c r="CG87" i="19"/>
  <c r="CH87" i="19" s="1"/>
  <c r="CI87" i="19" s="1"/>
  <c r="CD87" i="19"/>
  <c r="U93" i="19" s="1"/>
  <c r="O64" i="17"/>
  <c r="O65" i="17" s="1"/>
  <c r="O66" i="17" s="1"/>
  <c r="O67" i="17" s="1"/>
  <c r="O68" i="17" s="1"/>
  <c r="O69" i="17" s="1"/>
  <c r="O70" i="17" s="1"/>
  <c r="O71" i="17" s="1"/>
  <c r="O72" i="17" s="1"/>
  <c r="O73" i="17" s="1"/>
  <c r="O74" i="17" s="1"/>
  <c r="CF91" i="17"/>
  <c r="CH91" i="17" s="1"/>
  <c r="CI91" i="17" s="1"/>
  <c r="CE91" i="17"/>
  <c r="Q96" i="17"/>
  <c r="CC91" i="17"/>
  <c r="CD91" i="17" s="1"/>
  <c r="U97" i="17" s="1"/>
  <c r="CG91" i="17"/>
  <c r="CE88" i="19" l="1"/>
  <c r="CG88" i="19"/>
  <c r="Q93" i="19"/>
  <c r="CF88" i="19"/>
  <c r="CC88" i="19"/>
  <c r="CD88" i="19" s="1"/>
  <c r="U94" i="19" s="1"/>
  <c r="CC92" i="17"/>
  <c r="Q97" i="17"/>
  <c r="CD92" i="17"/>
  <c r="U98" i="17" s="1"/>
  <c r="CE92" i="17"/>
  <c r="CH92" i="17" s="1"/>
  <c r="CI92" i="17" s="1"/>
  <c r="CF92" i="17"/>
  <c r="CG92" i="17"/>
  <c r="CO120" i="17"/>
  <c r="CK120" i="17"/>
  <c r="CM120" i="17" s="1"/>
  <c r="CN120" i="17"/>
  <c r="CN118" i="19"/>
  <c r="CK118" i="19"/>
  <c r="CM118" i="19" s="1"/>
  <c r="CO118" i="19"/>
  <c r="E95" i="19"/>
  <c r="H95" i="19" s="1"/>
  <c r="I95" i="19" s="1"/>
  <c r="G95" i="19"/>
  <c r="D95" i="19"/>
  <c r="A95" i="19"/>
  <c r="B95" i="19"/>
  <c r="C95" i="19"/>
  <c r="S95" i="19" s="1"/>
  <c r="O63" i="19"/>
  <c r="O64" i="19" s="1"/>
  <c r="O65" i="19" s="1"/>
  <c r="O66" i="19" s="1"/>
  <c r="O67" i="19" s="1"/>
  <c r="O68" i="19" s="1"/>
  <c r="O69" i="19" s="1"/>
  <c r="O70" i="19" s="1"/>
  <c r="O71" i="19" s="1"/>
  <c r="O72" i="19" s="1"/>
  <c r="O73" i="19" s="1"/>
  <c r="A98" i="17"/>
  <c r="G98" i="17"/>
  <c r="D98" i="17"/>
  <c r="E98" i="17"/>
  <c r="B98" i="17"/>
  <c r="C98" i="17" s="1"/>
  <c r="S98" i="17" s="1"/>
  <c r="Q98" i="17" l="1"/>
  <c r="CE93" i="17"/>
  <c r="CH93" i="17" s="1"/>
  <c r="CI93" i="17" s="1"/>
  <c r="CF93" i="17"/>
  <c r="CG93" i="17"/>
  <c r="CC93" i="17"/>
  <c r="CD93" i="17" s="1"/>
  <c r="U99" i="17" s="1"/>
  <c r="H98" i="17"/>
  <c r="I98" i="17" s="1"/>
  <c r="A96" i="19"/>
  <c r="D96" i="19"/>
  <c r="G96" i="19"/>
  <c r="B96" i="19"/>
  <c r="C96" i="19" s="1"/>
  <c r="S96" i="19" s="1"/>
  <c r="E96" i="19"/>
  <c r="CH88" i="19"/>
  <c r="CI88" i="19" s="1"/>
  <c r="CK119" i="19"/>
  <c r="CM119" i="19" s="1"/>
  <c r="CN119" i="19" s="1"/>
  <c r="CO119" i="19"/>
  <c r="CO121" i="17"/>
  <c r="CK121" i="17"/>
  <c r="CM121" i="17" s="1"/>
  <c r="CN121" i="17" s="1"/>
  <c r="CE94" i="17" l="1"/>
  <c r="CF94" i="17"/>
  <c r="CC94" i="17"/>
  <c r="CD94" i="17" s="1"/>
  <c r="CG94" i="17"/>
  <c r="Q99" i="17"/>
  <c r="CK122" i="17"/>
  <c r="CM122" i="17" s="1"/>
  <c r="CN122" i="17" s="1"/>
  <c r="CO122" i="17"/>
  <c r="H96" i="19"/>
  <c r="I96" i="19" s="1"/>
  <c r="CK120" i="19"/>
  <c r="CM120" i="19" s="1"/>
  <c r="CN120" i="19" s="1"/>
  <c r="CO120" i="19"/>
  <c r="CC89" i="19"/>
  <c r="CD89" i="19" s="1"/>
  <c r="U95" i="19" s="1"/>
  <c r="CE89" i="19"/>
  <c r="CH89" i="19" s="1"/>
  <c r="CI89" i="19" s="1"/>
  <c r="Q94" i="19"/>
  <c r="CG89" i="19"/>
  <c r="CF89" i="19"/>
  <c r="C99" i="17"/>
  <c r="S99" i="17" s="1"/>
  <c r="E99" i="17"/>
  <c r="G99" i="17"/>
  <c r="A99" i="17"/>
  <c r="B99" i="17"/>
  <c r="D99" i="17"/>
  <c r="H99" i="17" s="1"/>
  <c r="I99" i="17" s="1"/>
  <c r="CF90" i="19" l="1"/>
  <c r="CE90" i="19"/>
  <c r="CG90" i="19"/>
  <c r="CC90" i="19"/>
  <c r="CD90" i="19" s="1"/>
  <c r="U96" i="19" s="1"/>
  <c r="Q95" i="19"/>
  <c r="U100" i="17"/>
  <c r="CH94" i="17"/>
  <c r="CI94" i="17" s="1"/>
  <c r="CO123" i="17"/>
  <c r="CK123" i="17"/>
  <c r="CM123" i="17" s="1"/>
  <c r="CN123" i="17" s="1"/>
  <c r="G100" i="17"/>
  <c r="E100" i="17"/>
  <c r="A100" i="17"/>
  <c r="D100" i="17"/>
  <c r="B100" i="17"/>
  <c r="C100" i="17" s="1"/>
  <c r="CN121" i="19"/>
  <c r="CK121" i="19"/>
  <c r="CM121" i="19" s="1"/>
  <c r="CO121" i="19"/>
  <c r="G97" i="19"/>
  <c r="B97" i="19"/>
  <c r="C97" i="19" s="1"/>
  <c r="A97" i="19"/>
  <c r="E97" i="19"/>
  <c r="D97" i="19"/>
  <c r="S97" i="19" l="1"/>
  <c r="H97" i="19"/>
  <c r="I97" i="19" s="1"/>
  <c r="S100" i="17"/>
  <c r="H100" i="17"/>
  <c r="I100" i="17" s="1"/>
  <c r="CH90" i="19"/>
  <c r="CI90" i="19" s="1"/>
  <c r="CK124" i="17"/>
  <c r="CM124" i="17" s="1"/>
  <c r="CO124" i="17"/>
  <c r="CN124" i="17"/>
  <c r="CO122" i="19"/>
  <c r="CK122" i="19"/>
  <c r="CM122" i="19" s="1"/>
  <c r="CN122" i="19" s="1"/>
  <c r="CE95" i="17"/>
  <c r="CH95" i="17" s="1"/>
  <c r="CI95" i="17" s="1"/>
  <c r="CF95" i="17"/>
  <c r="CC95" i="17"/>
  <c r="CD95" i="17" s="1"/>
  <c r="U101" i="17" s="1"/>
  <c r="CG95" i="17"/>
  <c r="Q100" i="17"/>
  <c r="CG96" i="17" l="1"/>
  <c r="CF96" i="17"/>
  <c r="Q101" i="17"/>
  <c r="CC96" i="17"/>
  <c r="CD96" i="17" s="1"/>
  <c r="CE96" i="17"/>
  <c r="CK123" i="19"/>
  <c r="CM123" i="19" s="1"/>
  <c r="CO123" i="19"/>
  <c r="CN123" i="19"/>
  <c r="CN125" i="17"/>
  <c r="CK125" i="17"/>
  <c r="CM125" i="17" s="1"/>
  <c r="CO125" i="17"/>
  <c r="G101" i="17"/>
  <c r="D101" i="17"/>
  <c r="E101" i="17"/>
  <c r="A101" i="17"/>
  <c r="B101" i="17"/>
  <c r="C101" i="17" s="1"/>
  <c r="S101" i="17" s="1"/>
  <c r="G98" i="19"/>
  <c r="E98" i="19"/>
  <c r="B98" i="19"/>
  <c r="C98" i="19" s="1"/>
  <c r="S98" i="19" s="1"/>
  <c r="D98" i="19"/>
  <c r="A98" i="19"/>
  <c r="CC91" i="19"/>
  <c r="CD91" i="19" s="1"/>
  <c r="U97" i="19" s="1"/>
  <c r="CG91" i="19"/>
  <c r="CF91" i="19"/>
  <c r="CH91" i="19" s="1"/>
  <c r="CI91" i="19" s="1"/>
  <c r="Q96" i="19"/>
  <c r="CE91" i="19"/>
  <c r="U102" i="17" l="1"/>
  <c r="CH96" i="17"/>
  <c r="CI96" i="17" s="1"/>
  <c r="H98" i="19"/>
  <c r="I98" i="19" s="1"/>
  <c r="CE92" i="19"/>
  <c r="CH92" i="19" s="1"/>
  <c r="CI92" i="19" s="1"/>
  <c r="CC92" i="19"/>
  <c r="Q97" i="19"/>
  <c r="CD92" i="19"/>
  <c r="U98" i="19" s="1"/>
  <c r="CG92" i="19"/>
  <c r="CF92" i="19"/>
  <c r="H101" i="17"/>
  <c r="I101" i="17" s="1"/>
  <c r="CK126" i="17"/>
  <c r="CM126" i="17" s="1"/>
  <c r="CN126" i="17" s="1"/>
  <c r="CO126" i="17"/>
  <c r="CK124" i="19"/>
  <c r="CM124" i="19" s="1"/>
  <c r="CN124" i="19" s="1"/>
  <c r="CO124" i="19"/>
  <c r="CF93" i="19" l="1"/>
  <c r="CE93" i="19"/>
  <c r="Q98" i="19"/>
  <c r="CC93" i="19"/>
  <c r="CD93" i="19"/>
  <c r="U99" i="19" s="1"/>
  <c r="CG93" i="19"/>
  <c r="CH93" i="19" s="1"/>
  <c r="CI93" i="19" s="1"/>
  <c r="CK127" i="17"/>
  <c r="CM127" i="17" s="1"/>
  <c r="CO127" i="17"/>
  <c r="CN127" i="17"/>
  <c r="CO125" i="19"/>
  <c r="CK125" i="19"/>
  <c r="CM125" i="19" s="1"/>
  <c r="CN125" i="19"/>
  <c r="B102" i="17"/>
  <c r="C102" i="17" s="1"/>
  <c r="S102" i="17" s="1"/>
  <c r="G102" i="17"/>
  <c r="D102" i="17"/>
  <c r="H102" i="17" s="1"/>
  <c r="I102" i="17" s="1"/>
  <c r="A102" i="17"/>
  <c r="E102" i="17"/>
  <c r="G99" i="19"/>
  <c r="D99" i="19"/>
  <c r="H99" i="19" s="1"/>
  <c r="I99" i="19" s="1"/>
  <c r="B99" i="19"/>
  <c r="A99" i="19"/>
  <c r="E99" i="19"/>
  <c r="C99" i="19"/>
  <c r="S99" i="19" s="1"/>
  <c r="CC97" i="17"/>
  <c r="CD97" i="17" s="1"/>
  <c r="U103" i="17" s="1"/>
  <c r="CG97" i="17"/>
  <c r="CE97" i="17"/>
  <c r="CF97" i="17"/>
  <c r="Q102" i="17"/>
  <c r="D100" i="19" l="1"/>
  <c r="B100" i="19"/>
  <c r="E100" i="19"/>
  <c r="H100" i="19" s="1"/>
  <c r="I100" i="19" s="1"/>
  <c r="G100" i="19"/>
  <c r="A100" i="19"/>
  <c r="C100" i="19"/>
  <c r="S100" i="19" s="1"/>
  <c r="CC94" i="19"/>
  <c r="CG94" i="19"/>
  <c r="CD94" i="19"/>
  <c r="U100" i="19" s="1"/>
  <c r="Q99" i="19"/>
  <c r="CF94" i="19"/>
  <c r="CE94" i="19"/>
  <c r="CH94" i="19" s="1"/>
  <c r="CI94" i="19" s="1"/>
  <c r="D103" i="17"/>
  <c r="A103" i="17"/>
  <c r="E103" i="17"/>
  <c r="H103" i="17" s="1"/>
  <c r="I103" i="17" s="1"/>
  <c r="B103" i="17"/>
  <c r="C103" i="17" s="1"/>
  <c r="S103" i="17" s="1"/>
  <c r="G103" i="17"/>
  <c r="CH97" i="17"/>
  <c r="CI97" i="17" s="1"/>
  <c r="CK128" i="17"/>
  <c r="CM128" i="17" s="1"/>
  <c r="CO128" i="17"/>
  <c r="CN128" i="17"/>
  <c r="CO126" i="19"/>
  <c r="CK126" i="19"/>
  <c r="CM126" i="19" s="1"/>
  <c r="CN126" i="19" s="1"/>
  <c r="B104" i="17" l="1"/>
  <c r="A104" i="17"/>
  <c r="C104" i="17"/>
  <c r="S104" i="17" s="1"/>
  <c r="D104" i="17"/>
  <c r="H104" i="17" s="1"/>
  <c r="I104" i="17" s="1"/>
  <c r="E104" i="17"/>
  <c r="G104" i="17"/>
  <c r="CF95" i="19"/>
  <c r="CG95" i="19"/>
  <c r="CC95" i="19"/>
  <c r="CD95" i="19" s="1"/>
  <c r="U101" i="19" s="1"/>
  <c r="CE95" i="19"/>
  <c r="Q100" i="19"/>
  <c r="B101" i="19"/>
  <c r="C101" i="19"/>
  <c r="S101" i="19" s="1"/>
  <c r="D101" i="19"/>
  <c r="H101" i="19" s="1"/>
  <c r="I101" i="19" s="1"/>
  <c r="G101" i="19"/>
  <c r="A101" i="19"/>
  <c r="E101" i="19"/>
  <c r="CO127" i="19"/>
  <c r="CK127" i="19"/>
  <c r="CM127" i="19" s="1"/>
  <c r="CN127" i="19"/>
  <c r="CK129" i="17"/>
  <c r="CM129" i="17" s="1"/>
  <c r="CN129" i="17" s="1"/>
  <c r="CO129" i="17"/>
  <c r="CC98" i="17"/>
  <c r="CD98" i="17" s="1"/>
  <c r="U104" i="17" s="1"/>
  <c r="CE98" i="17"/>
  <c r="CG98" i="17"/>
  <c r="CH98" i="17" s="1"/>
  <c r="CI98" i="17" s="1"/>
  <c r="Q103" i="17"/>
  <c r="CF98" i="17"/>
  <c r="E105" i="17" l="1"/>
  <c r="D105" i="17"/>
  <c r="A105" i="17"/>
  <c r="B105" i="17"/>
  <c r="C105" i="17" s="1"/>
  <c r="S105" i="17" s="1"/>
  <c r="G105" i="17"/>
  <c r="D102" i="19"/>
  <c r="G102" i="19"/>
  <c r="B102" i="19"/>
  <c r="C102" i="19" s="1"/>
  <c r="S102" i="19" s="1"/>
  <c r="A102" i="19"/>
  <c r="E102" i="19"/>
  <c r="CH95" i="19"/>
  <c r="CI95" i="19" s="1"/>
  <c r="Q104" i="17"/>
  <c r="CG99" i="17"/>
  <c r="CE99" i="17"/>
  <c r="CH99" i="17" s="1"/>
  <c r="CI99" i="17" s="1"/>
  <c r="CF99" i="17"/>
  <c r="CC99" i="17"/>
  <c r="CD99" i="17"/>
  <c r="U105" i="17" s="1"/>
  <c r="CO130" i="17"/>
  <c r="CK130" i="17"/>
  <c r="CM130" i="17" s="1"/>
  <c r="CN130" i="17" s="1"/>
  <c r="CN128" i="19"/>
  <c r="CO128" i="19"/>
  <c r="CK128" i="19"/>
  <c r="CM128" i="19" s="1"/>
  <c r="CO131" i="17" l="1"/>
  <c r="CK131" i="17"/>
  <c r="CM131" i="17" s="1"/>
  <c r="CN131" i="17" s="1"/>
  <c r="CC100" i="17"/>
  <c r="CD100" i="17" s="1"/>
  <c r="CF100" i="17"/>
  <c r="CE100" i="17"/>
  <c r="Q105" i="17"/>
  <c r="CG100" i="17"/>
  <c r="H102" i="19"/>
  <c r="I102" i="19" s="1"/>
  <c r="H105" i="17"/>
  <c r="I105" i="17" s="1"/>
  <c r="CO129" i="19"/>
  <c r="CK129" i="19"/>
  <c r="CM129" i="19" s="1"/>
  <c r="CN129" i="19" s="1"/>
  <c r="CE96" i="19"/>
  <c r="CC96" i="19"/>
  <c r="CD96" i="19" s="1"/>
  <c r="U102" i="19" s="1"/>
  <c r="CF96" i="19"/>
  <c r="CG96" i="19"/>
  <c r="CH96" i="19" s="1"/>
  <c r="CI96" i="19" s="1"/>
  <c r="Q101" i="19"/>
  <c r="CC97" i="19" l="1"/>
  <c r="Q102" i="19"/>
  <c r="CF97" i="19"/>
  <c r="CE97" i="19"/>
  <c r="CH97" i="19" s="1"/>
  <c r="CI97" i="19" s="1"/>
  <c r="CD97" i="19"/>
  <c r="U103" i="19" s="1"/>
  <c r="CG97" i="19"/>
  <c r="U106" i="17"/>
  <c r="CH100" i="17"/>
  <c r="CI100" i="17" s="1"/>
  <c r="CK132" i="17"/>
  <c r="CM132" i="17" s="1"/>
  <c r="CN132" i="17" s="1"/>
  <c r="CO132" i="17"/>
  <c r="CK130" i="19"/>
  <c r="CM130" i="19" s="1"/>
  <c r="CN130" i="19" s="1"/>
  <c r="CO130" i="19"/>
  <c r="E103" i="19"/>
  <c r="G103" i="19"/>
  <c r="A103" i="19"/>
  <c r="B103" i="19"/>
  <c r="C103" i="19" s="1"/>
  <c r="S103" i="19" s="1"/>
  <c r="D103" i="19"/>
  <c r="B106" i="17"/>
  <c r="E106" i="17"/>
  <c r="C106" i="17"/>
  <c r="S106" i="17" s="1"/>
  <c r="D106" i="17"/>
  <c r="H106" i="17" s="1"/>
  <c r="I106" i="17" s="1"/>
  <c r="G106" i="17"/>
  <c r="A106" i="17"/>
  <c r="CE98" i="19" l="1"/>
  <c r="CF98" i="19"/>
  <c r="CG98" i="19"/>
  <c r="CC98" i="19"/>
  <c r="Q103" i="19"/>
  <c r="CD98" i="19"/>
  <c r="U104" i="19" s="1"/>
  <c r="CH98" i="19"/>
  <c r="CI98" i="19" s="1"/>
  <c r="CO131" i="19"/>
  <c r="CK131" i="19"/>
  <c r="CM131" i="19" s="1"/>
  <c r="CN131" i="19"/>
  <c r="B107" i="17"/>
  <c r="C107" i="17" s="1"/>
  <c r="S107" i="17" s="1"/>
  <c r="E107" i="17"/>
  <c r="G107" i="17"/>
  <c r="A107" i="17"/>
  <c r="D107" i="17"/>
  <c r="H107" i="17" s="1"/>
  <c r="I107" i="17" s="1"/>
  <c r="H103" i="19"/>
  <c r="I103" i="19" s="1"/>
  <c r="CK133" i="17"/>
  <c r="CM133" i="17" s="1"/>
  <c r="CO133" i="17"/>
  <c r="CN133" i="17"/>
  <c r="CC101" i="17"/>
  <c r="CD101" i="17" s="1"/>
  <c r="U107" i="17" s="1"/>
  <c r="CE101" i="17"/>
  <c r="CF101" i="17"/>
  <c r="CG101" i="17"/>
  <c r="Q106" i="17"/>
  <c r="E108" i="17" l="1"/>
  <c r="A108" i="17"/>
  <c r="D108" i="17"/>
  <c r="B108" i="17"/>
  <c r="C108" i="17" s="1"/>
  <c r="G108" i="17"/>
  <c r="Q104" i="19"/>
  <c r="CF99" i="19"/>
  <c r="CG99" i="19"/>
  <c r="CE99" i="19"/>
  <c r="CC99" i="19"/>
  <c r="CD99" i="19" s="1"/>
  <c r="U105" i="19" s="1"/>
  <c r="CH101" i="17"/>
  <c r="CI101" i="17" s="1"/>
  <c r="CO132" i="19"/>
  <c r="CK132" i="19"/>
  <c r="CM132" i="19" s="1"/>
  <c r="CN132" i="19" s="1"/>
  <c r="D104" i="19"/>
  <c r="B104" i="19"/>
  <c r="E104" i="19"/>
  <c r="H104" i="19" s="1"/>
  <c r="I104" i="19" s="1"/>
  <c r="A104" i="19"/>
  <c r="C104" i="19"/>
  <c r="S104" i="19" s="1"/>
  <c r="G104" i="19"/>
  <c r="CK134" i="17"/>
  <c r="CM134" i="17" s="1"/>
  <c r="CO134" i="17"/>
  <c r="CN134" i="17"/>
  <c r="B105" i="19" l="1"/>
  <c r="D105" i="19"/>
  <c r="H105" i="19" s="1"/>
  <c r="I105" i="19" s="1"/>
  <c r="A105" i="19"/>
  <c r="G105" i="19"/>
  <c r="E105" i="19"/>
  <c r="C105" i="19"/>
  <c r="S105" i="19" s="1"/>
  <c r="S108" i="17"/>
  <c r="H108" i="17"/>
  <c r="I108" i="17" s="1"/>
  <c r="CK133" i="19"/>
  <c r="CM133" i="19" s="1"/>
  <c r="CN133" i="19"/>
  <c r="CO133" i="19"/>
  <c r="CH99" i="19"/>
  <c r="CI99" i="19" s="1"/>
  <c r="CK135" i="17"/>
  <c r="CM135" i="17" s="1"/>
  <c r="CN135" i="17" s="1"/>
  <c r="CO135" i="17"/>
  <c r="CF102" i="17"/>
  <c r="CE102" i="17"/>
  <c r="CH102" i="17" s="1"/>
  <c r="CI102" i="17" s="1"/>
  <c r="Q107" i="17"/>
  <c r="CC102" i="17"/>
  <c r="CD102" i="17" s="1"/>
  <c r="U108" i="17" s="1"/>
  <c r="CG102" i="17"/>
  <c r="CG103" i="17" l="1"/>
  <c r="CC103" i="17"/>
  <c r="CD103" i="17" s="1"/>
  <c r="U109" i="17" s="1"/>
  <c r="CF103" i="17"/>
  <c r="CE103" i="17"/>
  <c r="CH103" i="17" s="1"/>
  <c r="CI103" i="17" s="1"/>
  <c r="Q108" i="17"/>
  <c r="G106" i="19"/>
  <c r="B106" i="19"/>
  <c r="A106" i="19"/>
  <c r="D106" i="19"/>
  <c r="C106" i="19"/>
  <c r="S106" i="19" s="1"/>
  <c r="E106" i="19"/>
  <c r="H106" i="19" s="1"/>
  <c r="I106" i="19" s="1"/>
  <c r="CK136" i="17"/>
  <c r="CM136" i="17" s="1"/>
  <c r="CN136" i="17" s="1"/>
  <c r="CO136" i="17"/>
  <c r="CO134" i="19"/>
  <c r="CK134" i="19"/>
  <c r="CM134" i="19" s="1"/>
  <c r="CN134" i="19" s="1"/>
  <c r="E109" i="17"/>
  <c r="A109" i="17"/>
  <c r="B109" i="17"/>
  <c r="C109" i="17" s="1"/>
  <c r="S109" i="17" s="1"/>
  <c r="D109" i="17"/>
  <c r="H109" i="17" s="1"/>
  <c r="I109" i="17" s="1"/>
  <c r="G109" i="17"/>
  <c r="CG100" i="19"/>
  <c r="CD100" i="19"/>
  <c r="U106" i="19" s="1"/>
  <c r="CE100" i="19"/>
  <c r="Q105" i="19"/>
  <c r="CH100" i="19"/>
  <c r="CI100" i="19" s="1"/>
  <c r="CC100" i="19"/>
  <c r="CF100" i="19"/>
  <c r="G110" i="17" l="1"/>
  <c r="D110" i="17"/>
  <c r="B110" i="17"/>
  <c r="C110" i="17" s="1"/>
  <c r="S110" i="17" s="1"/>
  <c r="A110" i="17"/>
  <c r="E110" i="17"/>
  <c r="CK135" i="19"/>
  <c r="CM135" i="19" s="1"/>
  <c r="CN135" i="19" s="1"/>
  <c r="CO135" i="19"/>
  <c r="A107" i="19"/>
  <c r="E107" i="19"/>
  <c r="G107" i="19"/>
  <c r="D107" i="19"/>
  <c r="B107" i="19"/>
  <c r="C107" i="19" s="1"/>
  <c r="S107" i="19" s="1"/>
  <c r="CC104" i="17"/>
  <c r="CD104" i="17" s="1"/>
  <c r="U110" i="17" s="1"/>
  <c r="CG104" i="17"/>
  <c r="CE104" i="17"/>
  <c r="CH104" i="17" s="1"/>
  <c r="CI104" i="17" s="1"/>
  <c r="Q109" i="17"/>
  <c r="CF104" i="17"/>
  <c r="CK137" i="17"/>
  <c r="CM137" i="17" s="1"/>
  <c r="CN137" i="17" s="1"/>
  <c r="CO137" i="17"/>
  <c r="CE101" i="19"/>
  <c r="CH101" i="19" s="1"/>
  <c r="CI101" i="19" s="1"/>
  <c r="CF101" i="19"/>
  <c r="CG101" i="19"/>
  <c r="Q106" i="19"/>
  <c r="CC101" i="19"/>
  <c r="CD101" i="19"/>
  <c r="U107" i="19" s="1"/>
  <c r="CC102" i="19" l="1"/>
  <c r="CD102" i="19" s="1"/>
  <c r="U108" i="19" s="1"/>
  <c r="CG102" i="19"/>
  <c r="CF102" i="19"/>
  <c r="CE102" i="19"/>
  <c r="Q107" i="19"/>
  <c r="H107" i="19"/>
  <c r="I107" i="19" s="1"/>
  <c r="CK136" i="19"/>
  <c r="CM136" i="19" s="1"/>
  <c r="CO136" i="19"/>
  <c r="CN136" i="19"/>
  <c r="H110" i="17"/>
  <c r="I110" i="17" s="1"/>
  <c r="CC105" i="17"/>
  <c r="CF105" i="17"/>
  <c r="CD105" i="17"/>
  <c r="U111" i="17" s="1"/>
  <c r="CG105" i="17"/>
  <c r="CE105" i="17"/>
  <c r="Q110" i="17"/>
  <c r="CK138" i="17"/>
  <c r="CM138" i="17" s="1"/>
  <c r="CN138" i="17" s="1"/>
  <c r="CO138" i="17"/>
  <c r="CN139" i="17" l="1"/>
  <c r="CK139" i="17"/>
  <c r="CM139" i="17" s="1"/>
  <c r="CO139" i="17"/>
  <c r="CH102" i="19"/>
  <c r="CI102" i="19" s="1"/>
  <c r="CH105" i="17"/>
  <c r="CI105" i="17" s="1"/>
  <c r="CO137" i="19"/>
  <c r="CK137" i="19"/>
  <c r="CM137" i="19" s="1"/>
  <c r="CN137" i="19" s="1"/>
  <c r="B111" i="17"/>
  <c r="C111" i="17" s="1"/>
  <c r="S111" i="17" s="1"/>
  <c r="G111" i="17"/>
  <c r="E111" i="17"/>
  <c r="A111" i="17"/>
  <c r="D111" i="17"/>
  <c r="H111" i="17" s="1"/>
  <c r="I111" i="17" s="1"/>
  <c r="A108" i="19"/>
  <c r="G108" i="19"/>
  <c r="D108" i="19"/>
  <c r="H108" i="19" s="1"/>
  <c r="I108" i="19" s="1"/>
  <c r="E108" i="19"/>
  <c r="B108" i="19"/>
  <c r="C108" i="19"/>
  <c r="S108" i="19" s="1"/>
  <c r="G112" i="17" l="1"/>
  <c r="E112" i="17"/>
  <c r="B112" i="17"/>
  <c r="C112" i="17" s="1"/>
  <c r="S112" i="17" s="1"/>
  <c r="D112" i="17"/>
  <c r="A112" i="17"/>
  <c r="A109" i="19"/>
  <c r="G109" i="19"/>
  <c r="B109" i="19"/>
  <c r="E109" i="19"/>
  <c r="D109" i="19"/>
  <c r="H109" i="19" s="1"/>
  <c r="I109" i="19" s="1"/>
  <c r="C109" i="19"/>
  <c r="S109" i="19" s="1"/>
  <c r="CK138" i="19"/>
  <c r="CM138" i="19" s="1"/>
  <c r="CO138" i="19"/>
  <c r="CN138" i="19"/>
  <c r="CD103" i="19"/>
  <c r="U109" i="19" s="1"/>
  <c r="CG103" i="19"/>
  <c r="Q108" i="19"/>
  <c r="CF103" i="19"/>
  <c r="CE103" i="19"/>
  <c r="CH103" i="19" s="1"/>
  <c r="CI103" i="19" s="1"/>
  <c r="CC103" i="19"/>
  <c r="CG106" i="17"/>
  <c r="Q111" i="17"/>
  <c r="CC106" i="17"/>
  <c r="CE106" i="17"/>
  <c r="CH106" i="17" s="1"/>
  <c r="CI106" i="17" s="1"/>
  <c r="CF106" i="17"/>
  <c r="CD106" i="17"/>
  <c r="U112" i="17" s="1"/>
  <c r="CN140" i="17"/>
  <c r="CK140" i="17"/>
  <c r="CM140" i="17" s="1"/>
  <c r="CO140" i="17"/>
  <c r="CF107" i="17" l="1"/>
  <c r="CE107" i="17"/>
  <c r="Q112" i="17"/>
  <c r="CG107" i="17"/>
  <c r="CC107" i="17"/>
  <c r="CD107" i="17" s="1"/>
  <c r="CE104" i="19"/>
  <c r="CC104" i="19"/>
  <c r="CD104" i="19"/>
  <c r="U110" i="19" s="1"/>
  <c r="Q109" i="19"/>
  <c r="CG104" i="19"/>
  <c r="CF104" i="19"/>
  <c r="CH104" i="19" s="1"/>
  <c r="CI104" i="19" s="1"/>
  <c r="E110" i="19"/>
  <c r="G110" i="19"/>
  <c r="B110" i="19"/>
  <c r="D110" i="19"/>
  <c r="H110" i="19" s="1"/>
  <c r="I110" i="19" s="1"/>
  <c r="A110" i="19"/>
  <c r="C110" i="19"/>
  <c r="S110" i="19" s="1"/>
  <c r="H112" i="17"/>
  <c r="I112" i="17" s="1"/>
  <c r="CK141" i="17"/>
  <c r="CM141" i="17" s="1"/>
  <c r="CO141" i="17"/>
  <c r="CN141" i="17"/>
  <c r="CK139" i="19"/>
  <c r="CM139" i="19" s="1"/>
  <c r="CO139" i="19"/>
  <c r="CN139" i="19"/>
  <c r="E111" i="19" l="1"/>
  <c r="B111" i="19"/>
  <c r="C111" i="19" s="1"/>
  <c r="S111" i="19" s="1"/>
  <c r="D111" i="19"/>
  <c r="G111" i="19"/>
  <c r="A111" i="19"/>
  <c r="CG105" i="19"/>
  <c r="CF105" i="19"/>
  <c r="CC105" i="19"/>
  <c r="Q110" i="19"/>
  <c r="CD105" i="19"/>
  <c r="U111" i="19" s="1"/>
  <c r="CE105" i="19"/>
  <c r="CH105" i="19" s="1"/>
  <c r="CI105" i="19" s="1"/>
  <c r="U113" i="17"/>
  <c r="CH107" i="17"/>
  <c r="CI107" i="17" s="1"/>
  <c r="CK140" i="19"/>
  <c r="CM140" i="19" s="1"/>
  <c r="CN140" i="19" s="1"/>
  <c r="CO140" i="19"/>
  <c r="CK142" i="17"/>
  <c r="CM142" i="17" s="1"/>
  <c r="CN142" i="17" s="1"/>
  <c r="CO142" i="17"/>
  <c r="D113" i="17"/>
  <c r="C113" i="17"/>
  <c r="S113" i="17" s="1"/>
  <c r="A113" i="17"/>
  <c r="B113" i="17"/>
  <c r="G113" i="17"/>
  <c r="E113" i="17"/>
  <c r="H113" i="17" s="1"/>
  <c r="I113" i="17" s="1"/>
  <c r="CO143" i="17" l="1"/>
  <c r="CK143" i="17"/>
  <c r="CM143" i="17" s="1"/>
  <c r="CN143" i="17" s="1"/>
  <c r="D114" i="17"/>
  <c r="E114" i="17"/>
  <c r="B114" i="17"/>
  <c r="C114" i="17" s="1"/>
  <c r="S114" i="17" s="1"/>
  <c r="G114" i="17"/>
  <c r="A114" i="17"/>
  <c r="CE106" i="19"/>
  <c r="CH106" i="19" s="1"/>
  <c r="CI106" i="19" s="1"/>
  <c r="CF106" i="19"/>
  <c r="Q111" i="19"/>
  <c r="CC106" i="19"/>
  <c r="CD106" i="19" s="1"/>
  <c r="U112" i="19" s="1"/>
  <c r="CG106" i="19"/>
  <c r="CO141" i="19"/>
  <c r="CK141" i="19"/>
  <c r="CM141" i="19" s="1"/>
  <c r="CN141" i="19" s="1"/>
  <c r="H111" i="19"/>
  <c r="I111" i="19" s="1"/>
  <c r="CE108" i="17"/>
  <c r="CH108" i="17" s="1"/>
  <c r="CI108" i="17" s="1"/>
  <c r="CF108" i="17"/>
  <c r="CC108" i="17"/>
  <c r="Q113" i="17"/>
  <c r="CD108" i="17"/>
  <c r="U114" i="17" s="1"/>
  <c r="CG108" i="17"/>
  <c r="CG109" i="17" l="1"/>
  <c r="CF109" i="17"/>
  <c r="CC109" i="17"/>
  <c r="CE109" i="17"/>
  <c r="Q114" i="17"/>
  <c r="CD109" i="17"/>
  <c r="U115" i="17" s="1"/>
  <c r="H114" i="17"/>
  <c r="I114" i="17" s="1"/>
  <c r="CC107" i="19"/>
  <c r="Q112" i="19"/>
  <c r="CG107" i="19"/>
  <c r="CF107" i="19"/>
  <c r="CE107" i="19"/>
  <c r="CH107" i="19"/>
  <c r="CI107" i="19" s="1"/>
  <c r="CD107" i="19"/>
  <c r="U113" i="19" s="1"/>
  <c r="CK142" i="19"/>
  <c r="CM142" i="19" s="1"/>
  <c r="CO142" i="19"/>
  <c r="CN142" i="19"/>
  <c r="O87" i="17"/>
  <c r="CO144" i="17"/>
  <c r="CK144" i="17"/>
  <c r="CM144" i="17" s="1"/>
  <c r="CN144" i="17" s="1"/>
  <c r="A112" i="19"/>
  <c r="D112" i="19"/>
  <c r="B112" i="19"/>
  <c r="C112" i="19" s="1"/>
  <c r="E112" i="19"/>
  <c r="G112" i="19"/>
  <c r="CO145" i="17" l="1"/>
  <c r="CK145" i="17"/>
  <c r="CM145" i="17" s="1"/>
  <c r="CN145" i="17" s="1"/>
  <c r="S112" i="19"/>
  <c r="H112" i="19"/>
  <c r="I112" i="19" s="1"/>
  <c r="CF108" i="19"/>
  <c r="Q113" i="19"/>
  <c r="CG108" i="19"/>
  <c r="CE108" i="19"/>
  <c r="CH108" i="19" s="1"/>
  <c r="CI108" i="19" s="1"/>
  <c r="CC108" i="19"/>
  <c r="CD108" i="19"/>
  <c r="U114" i="19" s="1"/>
  <c r="CH109" i="17"/>
  <c r="CI109" i="17" s="1"/>
  <c r="CO143" i="19"/>
  <c r="O86" i="19"/>
  <c r="CK143" i="19"/>
  <c r="CM143" i="19" s="1"/>
  <c r="CN143" i="19" s="1"/>
  <c r="O76" i="17"/>
  <c r="O77" i="17" s="1"/>
  <c r="O78" i="17" s="1"/>
  <c r="O79" i="17" s="1"/>
  <c r="O80" i="17" s="1"/>
  <c r="O81" i="17" s="1"/>
  <c r="O82" i="17" s="1"/>
  <c r="O83" i="17" s="1"/>
  <c r="O84" i="17" s="1"/>
  <c r="O85" i="17" s="1"/>
  <c r="O86" i="17" s="1"/>
  <c r="E115" i="17"/>
  <c r="A115" i="17"/>
  <c r="D115" i="17"/>
  <c r="B115" i="17"/>
  <c r="C115" i="17" s="1"/>
  <c r="G115" i="17"/>
  <c r="S115" i="17" l="1"/>
  <c r="H115" i="17"/>
  <c r="I115" i="17" s="1"/>
  <c r="CK144" i="19"/>
  <c r="CM144" i="19" s="1"/>
  <c r="CO144" i="19"/>
  <c r="CN144" i="19"/>
  <c r="CE109" i="19"/>
  <c r="Q114" i="19"/>
  <c r="CF109" i="19"/>
  <c r="CH109" i="19" s="1"/>
  <c r="CI109" i="19" s="1"/>
  <c r="CC109" i="19"/>
  <c r="CD109" i="19" s="1"/>
  <c r="U115" i="19" s="1"/>
  <c r="CG109" i="19"/>
  <c r="CN146" i="17"/>
  <c r="CO146" i="17"/>
  <c r="CK146" i="17"/>
  <c r="CM146" i="17" s="1"/>
  <c r="CF110" i="17"/>
  <c r="CE110" i="17"/>
  <c r="CC110" i="17"/>
  <c r="CD110" i="17" s="1"/>
  <c r="CG110" i="17"/>
  <c r="Q115" i="17"/>
  <c r="O75" i="19"/>
  <c r="O76" i="19" s="1"/>
  <c r="O77" i="19" s="1"/>
  <c r="O78" i="19" s="1"/>
  <c r="O79" i="19" s="1"/>
  <c r="O80" i="19" s="1"/>
  <c r="O81" i="19" s="1"/>
  <c r="O82" i="19" s="1"/>
  <c r="O83" i="19" s="1"/>
  <c r="O84" i="19" s="1"/>
  <c r="O85" i="19" s="1"/>
  <c r="D113" i="19"/>
  <c r="A113" i="19"/>
  <c r="E113" i="19"/>
  <c r="H113" i="19" s="1"/>
  <c r="I113" i="19" s="1"/>
  <c r="B113" i="19"/>
  <c r="G113" i="19"/>
  <c r="C113" i="19"/>
  <c r="S113" i="19" s="1"/>
  <c r="Q115" i="19" l="1"/>
  <c r="CG110" i="19"/>
  <c r="CF110" i="19"/>
  <c r="CC110" i="19"/>
  <c r="CD110" i="19" s="1"/>
  <c r="U116" i="19" s="1"/>
  <c r="CE110" i="19"/>
  <c r="B114" i="19"/>
  <c r="D114" i="19"/>
  <c r="H114" i="19" s="1"/>
  <c r="I114" i="19" s="1"/>
  <c r="G114" i="19"/>
  <c r="A114" i="19"/>
  <c r="E114" i="19"/>
  <c r="C114" i="19"/>
  <c r="S114" i="19" s="1"/>
  <c r="U116" i="17"/>
  <c r="CH110" i="17"/>
  <c r="CI110" i="17" s="1"/>
  <c r="CK147" i="17"/>
  <c r="CM147" i="17" s="1"/>
  <c r="CN147" i="17" s="1"/>
  <c r="CO147" i="17"/>
  <c r="B116" i="17"/>
  <c r="C116" i="17" s="1"/>
  <c r="G116" i="17"/>
  <c r="E116" i="17"/>
  <c r="D116" i="17"/>
  <c r="A116" i="17"/>
  <c r="CO145" i="19"/>
  <c r="CK145" i="19"/>
  <c r="CM145" i="19" s="1"/>
  <c r="CN145" i="19" s="1"/>
  <c r="S116" i="17" l="1"/>
  <c r="H116" i="17"/>
  <c r="I116" i="17" s="1"/>
  <c r="D115" i="19"/>
  <c r="E115" i="19"/>
  <c r="G115" i="19"/>
  <c r="B115" i="19"/>
  <c r="A115" i="19"/>
  <c r="C115" i="19"/>
  <c r="S115" i="19" s="1"/>
  <c r="CK146" i="19"/>
  <c r="CM146" i="19" s="1"/>
  <c r="CN146" i="19"/>
  <c r="CO146" i="19"/>
  <c r="CO148" i="17"/>
  <c r="CK148" i="17"/>
  <c r="CM148" i="17" s="1"/>
  <c r="CN148" i="17" s="1"/>
  <c r="CH110" i="19"/>
  <c r="CI110" i="19" s="1"/>
  <c r="CE111" i="17"/>
  <c r="CH111" i="17" s="1"/>
  <c r="CI111" i="17" s="1"/>
  <c r="CG111" i="17"/>
  <c r="CC111" i="17"/>
  <c r="CD111" i="17" s="1"/>
  <c r="U117" i="17" s="1"/>
  <c r="Q116" i="17"/>
  <c r="CF111" i="17"/>
  <c r="Q117" i="17" l="1"/>
  <c r="CG112" i="17"/>
  <c r="CE112" i="17"/>
  <c r="CC112" i="17"/>
  <c r="CD112" i="17" s="1"/>
  <c r="U118" i="17" s="1"/>
  <c r="CF112" i="17"/>
  <c r="CO149" i="17"/>
  <c r="CK149" i="17"/>
  <c r="CM149" i="17" s="1"/>
  <c r="CN149" i="17" s="1"/>
  <c r="CN147" i="19"/>
  <c r="CK147" i="19"/>
  <c r="CM147" i="19" s="1"/>
  <c r="CO147" i="19"/>
  <c r="H115" i="19"/>
  <c r="I115" i="19" s="1"/>
  <c r="A117" i="17"/>
  <c r="E117" i="17"/>
  <c r="D117" i="17"/>
  <c r="B117" i="17"/>
  <c r="C117" i="17" s="1"/>
  <c r="S117" i="17" s="1"/>
  <c r="G117" i="17"/>
  <c r="CD111" i="19"/>
  <c r="U117" i="19" s="1"/>
  <c r="Q116" i="19"/>
  <c r="CF111" i="19"/>
  <c r="CC111" i="19"/>
  <c r="CE111" i="19"/>
  <c r="CH111" i="19" s="1"/>
  <c r="CI111" i="19" s="1"/>
  <c r="CG111" i="19"/>
  <c r="CH112" i="17" l="1"/>
  <c r="CI112" i="17" s="1"/>
  <c r="H117" i="17"/>
  <c r="I117" i="17" s="1"/>
  <c r="CO150" i="17"/>
  <c r="CK150" i="17"/>
  <c r="CM150" i="17" s="1"/>
  <c r="CN150" i="17" s="1"/>
  <c r="Q117" i="19"/>
  <c r="CG112" i="19"/>
  <c r="CE112" i="19"/>
  <c r="CF112" i="19"/>
  <c r="CH112" i="19" s="1"/>
  <c r="CI112" i="19" s="1"/>
  <c r="CC112" i="19"/>
  <c r="CD112" i="19" s="1"/>
  <c r="U118" i="19" s="1"/>
  <c r="CO148" i="19"/>
  <c r="CK148" i="19"/>
  <c r="CM148" i="19" s="1"/>
  <c r="CN148" i="19"/>
  <c r="B116" i="19"/>
  <c r="D116" i="19"/>
  <c r="H116" i="19" s="1"/>
  <c r="I116" i="19" s="1"/>
  <c r="E116" i="19"/>
  <c r="A116" i="19"/>
  <c r="C116" i="19"/>
  <c r="S116" i="19" s="1"/>
  <c r="G116" i="19"/>
  <c r="CO151" i="17" l="1"/>
  <c r="CK151" i="17"/>
  <c r="CM151" i="17" s="1"/>
  <c r="CN151" i="17" s="1"/>
  <c r="E117" i="19"/>
  <c r="A117" i="19"/>
  <c r="D117" i="19"/>
  <c r="G117" i="19"/>
  <c r="B117" i="19"/>
  <c r="C117" i="19" s="1"/>
  <c r="S117" i="19" s="1"/>
  <c r="CC113" i="19"/>
  <c r="CD113" i="19" s="1"/>
  <c r="U119" i="19" s="1"/>
  <c r="Q118" i="19"/>
  <c r="CG113" i="19"/>
  <c r="CF113" i="19"/>
  <c r="CE113" i="19"/>
  <c r="CH113" i="19" s="1"/>
  <c r="CI113" i="19" s="1"/>
  <c r="CO149" i="19"/>
  <c r="CK149" i="19"/>
  <c r="CM149" i="19" s="1"/>
  <c r="CN149" i="19" s="1"/>
  <c r="G118" i="17"/>
  <c r="E118" i="17"/>
  <c r="B118" i="17"/>
  <c r="A118" i="17"/>
  <c r="C118" i="17"/>
  <c r="S118" i="17" s="1"/>
  <c r="D118" i="17"/>
  <c r="H118" i="17" s="1"/>
  <c r="I118" i="17" s="1"/>
  <c r="CC113" i="17"/>
  <c r="CD113" i="17" s="1"/>
  <c r="Q118" i="17"/>
  <c r="CF113" i="17"/>
  <c r="CG113" i="17"/>
  <c r="CE113" i="17"/>
  <c r="CC114" i="19" l="1"/>
  <c r="CF114" i="19"/>
  <c r="CH114" i="19" s="1"/>
  <c r="CI114" i="19" s="1"/>
  <c r="Q119" i="19"/>
  <c r="CE114" i="19"/>
  <c r="CG114" i="19"/>
  <c r="CD114" i="19"/>
  <c r="U120" i="19" s="1"/>
  <c r="E119" i="17"/>
  <c r="A119" i="17"/>
  <c r="G119" i="17"/>
  <c r="D119" i="17"/>
  <c r="B119" i="17"/>
  <c r="C119" i="17" s="1"/>
  <c r="S119" i="17" s="1"/>
  <c r="CK150" i="19"/>
  <c r="CM150" i="19" s="1"/>
  <c r="CN150" i="19"/>
  <c r="CO150" i="19"/>
  <c r="CO152" i="17"/>
  <c r="CK152" i="17"/>
  <c r="CM152" i="17" s="1"/>
  <c r="CN152" i="17" s="1"/>
  <c r="U119" i="17"/>
  <c r="CH113" i="17"/>
  <c r="CI113" i="17" s="1"/>
  <c r="H117" i="19"/>
  <c r="I117" i="19" s="1"/>
  <c r="CO153" i="17" l="1"/>
  <c r="CK153" i="17"/>
  <c r="CM153" i="17" s="1"/>
  <c r="CN153" i="17" s="1"/>
  <c r="H119" i="17"/>
  <c r="I119" i="17" s="1"/>
  <c r="CC115" i="19"/>
  <c r="CF115" i="19"/>
  <c r="CD115" i="19"/>
  <c r="U121" i="19" s="1"/>
  <c r="Q120" i="19"/>
  <c r="CG115" i="19"/>
  <c r="CE115" i="19"/>
  <c r="CH115" i="19" s="1"/>
  <c r="CI115" i="19" s="1"/>
  <c r="CO151" i="19"/>
  <c r="CK151" i="19"/>
  <c r="CM151" i="19" s="1"/>
  <c r="CN151" i="19" s="1"/>
  <c r="CD114" i="17"/>
  <c r="U120" i="17" s="1"/>
  <c r="CG114" i="17"/>
  <c r="CE114" i="17"/>
  <c r="CH114" i="17" s="1"/>
  <c r="CI114" i="17" s="1"/>
  <c r="Q119" i="17"/>
  <c r="CC114" i="17"/>
  <c r="CF114" i="17"/>
  <c r="D118" i="19"/>
  <c r="H118" i="19" s="1"/>
  <c r="I118" i="19" s="1"/>
  <c r="G118" i="19"/>
  <c r="A118" i="19"/>
  <c r="E118" i="19"/>
  <c r="B118" i="19"/>
  <c r="C118" i="19"/>
  <c r="S118" i="19" s="1"/>
  <c r="D119" i="19" l="1"/>
  <c r="A119" i="19"/>
  <c r="B119" i="19"/>
  <c r="C119" i="19" s="1"/>
  <c r="S119" i="19" s="1"/>
  <c r="G119" i="19"/>
  <c r="E119" i="19"/>
  <c r="CD115" i="17"/>
  <c r="U121" i="17" s="1"/>
  <c r="CE115" i="17"/>
  <c r="Q120" i="17"/>
  <c r="CG115" i="17"/>
  <c r="CH115" i="17"/>
  <c r="CI115" i="17" s="1"/>
  <c r="CF115" i="17"/>
  <c r="CC115" i="17"/>
  <c r="CO152" i="19"/>
  <c r="CN152" i="19"/>
  <c r="CK152" i="19"/>
  <c r="CM152" i="19" s="1"/>
  <c r="CO154" i="17"/>
  <c r="CK154" i="17"/>
  <c r="CM154" i="17" s="1"/>
  <c r="CN154" i="17" s="1"/>
  <c r="CE116" i="19"/>
  <c r="CF116" i="19"/>
  <c r="Q121" i="19"/>
  <c r="CG116" i="19"/>
  <c r="CC116" i="19"/>
  <c r="CD116" i="19" s="1"/>
  <c r="B120" i="17"/>
  <c r="E120" i="17"/>
  <c r="C120" i="17"/>
  <c r="S120" i="17" s="1"/>
  <c r="G120" i="17"/>
  <c r="D120" i="17"/>
  <c r="H120" i="17" s="1"/>
  <c r="I120" i="17" s="1"/>
  <c r="A120" i="17"/>
  <c r="D121" i="17" l="1"/>
  <c r="B121" i="17"/>
  <c r="E121" i="17"/>
  <c r="C121" i="17"/>
  <c r="S121" i="17" s="1"/>
  <c r="A121" i="17"/>
  <c r="G121" i="17"/>
  <c r="H121" i="17" s="1"/>
  <c r="I121" i="17" s="1"/>
  <c r="U122" i="19"/>
  <c r="CH116" i="19"/>
  <c r="CI116" i="19" s="1"/>
  <c r="Q121" i="17"/>
  <c r="CD116" i="17"/>
  <c r="U122" i="17" s="1"/>
  <c r="CF116" i="17"/>
  <c r="CH116" i="17" s="1"/>
  <c r="CI116" i="17" s="1"/>
  <c r="CE116" i="17"/>
  <c r="CG116" i="17"/>
  <c r="CC116" i="17"/>
  <c r="CK155" i="17"/>
  <c r="CM155" i="17" s="1"/>
  <c r="CN155" i="17"/>
  <c r="CO155" i="17"/>
  <c r="H119" i="19"/>
  <c r="I119" i="19" s="1"/>
  <c r="CO153" i="19"/>
  <c r="CK153" i="19"/>
  <c r="CM153" i="19" s="1"/>
  <c r="CN153" i="19" s="1"/>
  <c r="CO154" i="19" l="1"/>
  <c r="CK154" i="19"/>
  <c r="CM154" i="19" s="1"/>
  <c r="CN154" i="19" s="1"/>
  <c r="CE117" i="17"/>
  <c r="CG117" i="17"/>
  <c r="CF117" i="17"/>
  <c r="CC117" i="17"/>
  <c r="CD117" i="17" s="1"/>
  <c r="U123" i="17" s="1"/>
  <c r="Q122" i="17"/>
  <c r="G122" i="17"/>
  <c r="D122" i="17"/>
  <c r="B122" i="17"/>
  <c r="C122" i="17" s="1"/>
  <c r="S122" i="17" s="1"/>
  <c r="A122" i="17"/>
  <c r="E122" i="17"/>
  <c r="CK156" i="17"/>
  <c r="CM156" i="17" s="1"/>
  <c r="CN156" i="17" s="1"/>
  <c r="CO156" i="17"/>
  <c r="CG117" i="19"/>
  <c r="CC117" i="19"/>
  <c r="CD117" i="19"/>
  <c r="U123" i="19" s="1"/>
  <c r="Q122" i="19"/>
  <c r="CE117" i="19"/>
  <c r="CH117" i="19" s="1"/>
  <c r="CI117" i="19" s="1"/>
  <c r="CF117" i="19"/>
  <c r="E120" i="19"/>
  <c r="G120" i="19"/>
  <c r="A120" i="19"/>
  <c r="B120" i="19"/>
  <c r="C120" i="19" s="1"/>
  <c r="S120" i="19" s="1"/>
  <c r="D120" i="19"/>
  <c r="CG118" i="19" l="1"/>
  <c r="CC118" i="19"/>
  <c r="CD118" i="19" s="1"/>
  <c r="U124" i="19" s="1"/>
  <c r="Q123" i="19"/>
  <c r="CF118" i="19"/>
  <c r="CE118" i="19"/>
  <c r="CH117" i="17"/>
  <c r="CI117" i="17" s="1"/>
  <c r="CK155" i="19"/>
  <c r="CM155" i="19" s="1"/>
  <c r="CN155" i="19" s="1"/>
  <c r="CO155" i="19"/>
  <c r="H120" i="19"/>
  <c r="I120" i="19" s="1"/>
  <c r="CO157" i="17"/>
  <c r="CK157" i="17"/>
  <c r="CM157" i="17" s="1"/>
  <c r="CN157" i="17" s="1"/>
  <c r="H122" i="17"/>
  <c r="I122" i="17" s="1"/>
  <c r="CO156" i="19" l="1"/>
  <c r="CK156" i="19"/>
  <c r="CM156" i="19" s="1"/>
  <c r="CN156" i="19" s="1"/>
  <c r="CO158" i="17"/>
  <c r="CK158" i="17"/>
  <c r="CM158" i="17" s="1"/>
  <c r="CN158" i="17" s="1"/>
  <c r="CH118" i="19"/>
  <c r="CI118" i="19" s="1"/>
  <c r="E123" i="17"/>
  <c r="A123" i="17"/>
  <c r="B123" i="17"/>
  <c r="C123" i="17" s="1"/>
  <c r="S123" i="17" s="1"/>
  <c r="G123" i="17"/>
  <c r="D123" i="17"/>
  <c r="E121" i="19"/>
  <c r="D121" i="19"/>
  <c r="H121" i="19" s="1"/>
  <c r="I121" i="19" s="1"/>
  <c r="B121" i="19"/>
  <c r="C121" i="19" s="1"/>
  <c r="S121" i="19" s="1"/>
  <c r="G121" i="19"/>
  <c r="A121" i="19"/>
  <c r="CD118" i="17"/>
  <c r="U124" i="17" s="1"/>
  <c r="CG118" i="17"/>
  <c r="CF118" i="17"/>
  <c r="Q123" i="17"/>
  <c r="CH118" i="17"/>
  <c r="CI118" i="17" s="1"/>
  <c r="CC118" i="17"/>
  <c r="CE118" i="17"/>
  <c r="CE119" i="17" l="1"/>
  <c r="CF119" i="17"/>
  <c r="CH119" i="17" s="1"/>
  <c r="CI119" i="17" s="1"/>
  <c r="Q124" i="17"/>
  <c r="CG119" i="17"/>
  <c r="CC119" i="17"/>
  <c r="CD119" i="17" s="1"/>
  <c r="U125" i="17" s="1"/>
  <c r="CO159" i="17"/>
  <c r="CK159" i="17"/>
  <c r="CM159" i="17" s="1"/>
  <c r="CN159" i="17" s="1"/>
  <c r="CO157" i="19"/>
  <c r="CK157" i="19"/>
  <c r="CM157" i="19" s="1"/>
  <c r="CN157" i="19"/>
  <c r="E122" i="19"/>
  <c r="D122" i="19"/>
  <c r="H122" i="19" s="1"/>
  <c r="I122" i="19" s="1"/>
  <c r="A122" i="19"/>
  <c r="B122" i="19"/>
  <c r="C122" i="19" s="1"/>
  <c r="S122" i="19" s="1"/>
  <c r="G122" i="19"/>
  <c r="H123" i="17"/>
  <c r="I123" i="17" s="1"/>
  <c r="Q124" i="19"/>
  <c r="CF119" i="19"/>
  <c r="CC119" i="19"/>
  <c r="CD119" i="19" s="1"/>
  <c r="U125" i="19" s="1"/>
  <c r="CG119" i="19"/>
  <c r="CH119" i="19" s="1"/>
  <c r="CI119" i="19" s="1"/>
  <c r="CE119" i="19"/>
  <c r="D123" i="19" l="1"/>
  <c r="E123" i="19"/>
  <c r="A123" i="19"/>
  <c r="B123" i="19"/>
  <c r="G123" i="19"/>
  <c r="H123" i="19" s="1"/>
  <c r="I123" i="19" s="1"/>
  <c r="C123" i="19"/>
  <c r="S123" i="19" s="1"/>
  <c r="CO160" i="17"/>
  <c r="CK160" i="17"/>
  <c r="CM160" i="17" s="1"/>
  <c r="CN160" i="17" s="1"/>
  <c r="CC120" i="19"/>
  <c r="CD120" i="19" s="1"/>
  <c r="U126" i="19" s="1"/>
  <c r="Q125" i="19"/>
  <c r="CE120" i="19"/>
  <c r="CH120" i="19" s="1"/>
  <c r="CI120" i="19" s="1"/>
  <c r="CF120" i="19"/>
  <c r="CG120" i="19"/>
  <c r="CE120" i="17"/>
  <c r="CG120" i="17"/>
  <c r="CF120" i="17"/>
  <c r="CC120" i="17"/>
  <c r="CD120" i="17" s="1"/>
  <c r="Q125" i="17"/>
  <c r="E124" i="17"/>
  <c r="G124" i="17"/>
  <c r="D124" i="17"/>
  <c r="H124" i="17" s="1"/>
  <c r="I124" i="17" s="1"/>
  <c r="A124" i="17"/>
  <c r="B124" i="17"/>
  <c r="C124" i="17" s="1"/>
  <c r="S124" i="17" s="1"/>
  <c r="CK158" i="19"/>
  <c r="CM158" i="19" s="1"/>
  <c r="CN158" i="19" s="1"/>
  <c r="CO158" i="19"/>
  <c r="CK159" i="19" l="1"/>
  <c r="CM159" i="19" s="1"/>
  <c r="CN159" i="19" s="1"/>
  <c r="CO159" i="19"/>
  <c r="CK161" i="17"/>
  <c r="CM161" i="17" s="1"/>
  <c r="CN161" i="17" s="1"/>
  <c r="CO161" i="17"/>
  <c r="CF121" i="19"/>
  <c r="CE121" i="19"/>
  <c r="CH121" i="19" s="1"/>
  <c r="CI121" i="19" s="1"/>
  <c r="CC121" i="19"/>
  <c r="CD121" i="19"/>
  <c r="U127" i="19" s="1"/>
  <c r="CG121" i="19"/>
  <c r="Q126" i="19"/>
  <c r="E125" i="17"/>
  <c r="G125" i="17"/>
  <c r="A125" i="17"/>
  <c r="B125" i="17"/>
  <c r="C125" i="17" s="1"/>
  <c r="S125" i="17" s="1"/>
  <c r="D125" i="17"/>
  <c r="H125" i="17" s="1"/>
  <c r="I125" i="17" s="1"/>
  <c r="U126" i="17"/>
  <c r="CH120" i="17"/>
  <c r="CI120" i="17" s="1"/>
  <c r="B124" i="19"/>
  <c r="A124" i="19"/>
  <c r="D124" i="19"/>
  <c r="H124" i="19" s="1"/>
  <c r="I124" i="19" s="1"/>
  <c r="E124" i="19"/>
  <c r="G124" i="19"/>
  <c r="C124" i="19"/>
  <c r="S124" i="19" s="1"/>
  <c r="D125" i="19" l="1"/>
  <c r="B125" i="19"/>
  <c r="C125" i="19"/>
  <c r="S125" i="19" s="1"/>
  <c r="E125" i="19"/>
  <c r="A125" i="19"/>
  <c r="H125" i="19"/>
  <c r="I125" i="19" s="1"/>
  <c r="G125" i="19"/>
  <c r="CO162" i="17"/>
  <c r="CK162" i="17"/>
  <c r="CM162" i="17" s="1"/>
  <c r="CN162" i="17" s="1"/>
  <c r="G126" i="17"/>
  <c r="E126" i="17"/>
  <c r="D126" i="17"/>
  <c r="B126" i="17"/>
  <c r="C126" i="17" s="1"/>
  <c r="A126" i="17"/>
  <c r="CC122" i="19"/>
  <c r="CD122" i="19" s="1"/>
  <c r="U128" i="19" s="1"/>
  <c r="Q127" i="19"/>
  <c r="CG122" i="19"/>
  <c r="CE122" i="19"/>
  <c r="CH122" i="19" s="1"/>
  <c r="CI122" i="19" s="1"/>
  <c r="CF122" i="19"/>
  <c r="CK160" i="19"/>
  <c r="CM160" i="19" s="1"/>
  <c r="CN160" i="19" s="1"/>
  <c r="CO160" i="19"/>
  <c r="CG121" i="17"/>
  <c r="Q126" i="17"/>
  <c r="CE121" i="17"/>
  <c r="CH121" i="17" s="1"/>
  <c r="CI121" i="17" s="1"/>
  <c r="CC121" i="17"/>
  <c r="CD121" i="17" s="1"/>
  <c r="U127" i="17" s="1"/>
  <c r="CF121" i="17"/>
  <c r="CG122" i="17" l="1"/>
  <c r="CE122" i="17"/>
  <c r="CC122" i="17"/>
  <c r="CD122" i="17" s="1"/>
  <c r="CF122" i="17"/>
  <c r="Q127" i="17"/>
  <c r="CO161" i="19"/>
  <c r="CK161" i="19"/>
  <c r="CM161" i="19" s="1"/>
  <c r="CN161" i="19" s="1"/>
  <c r="B126" i="19"/>
  <c r="D126" i="19"/>
  <c r="E126" i="19"/>
  <c r="H126" i="19" s="1"/>
  <c r="I126" i="19" s="1"/>
  <c r="A126" i="19"/>
  <c r="G126" i="19"/>
  <c r="C126" i="19"/>
  <c r="S126" i="19" s="1"/>
  <c r="CC123" i="19"/>
  <c r="CE123" i="19"/>
  <c r="CG123" i="19"/>
  <c r="Q128" i="19"/>
  <c r="CF123" i="19"/>
  <c r="CH123" i="19" s="1"/>
  <c r="CI123" i="19" s="1"/>
  <c r="CD123" i="19"/>
  <c r="U129" i="19" s="1"/>
  <c r="S126" i="17"/>
  <c r="H126" i="17"/>
  <c r="I126" i="17" s="1"/>
  <c r="CO163" i="17"/>
  <c r="CK163" i="17"/>
  <c r="CM163" i="17" s="1"/>
  <c r="CN163" i="17" s="1"/>
  <c r="CK162" i="19" l="1"/>
  <c r="CM162" i="19" s="1"/>
  <c r="CN162" i="19"/>
  <c r="CO162" i="19"/>
  <c r="U128" i="17"/>
  <c r="CH122" i="17"/>
  <c r="CI122" i="17" s="1"/>
  <c r="CK164" i="17"/>
  <c r="CM164" i="17" s="1"/>
  <c r="CN164" i="17"/>
  <c r="CO164" i="17"/>
  <c r="Q129" i="19"/>
  <c r="CD124" i="19"/>
  <c r="U130" i="19" s="1"/>
  <c r="CE124" i="19"/>
  <c r="CC124" i="19"/>
  <c r="CG124" i="19"/>
  <c r="CF124" i="19"/>
  <c r="CH124" i="19" s="1"/>
  <c r="CI124" i="19" s="1"/>
  <c r="B127" i="19"/>
  <c r="G127" i="19"/>
  <c r="E127" i="19"/>
  <c r="A127" i="19"/>
  <c r="C127" i="19"/>
  <c r="S127" i="19" s="1"/>
  <c r="D127" i="19"/>
  <c r="H127" i="19" s="1"/>
  <c r="I127" i="19" s="1"/>
  <c r="A127" i="17"/>
  <c r="E127" i="17"/>
  <c r="B127" i="17"/>
  <c r="C127" i="17" s="1"/>
  <c r="S127" i="17" s="1"/>
  <c r="D127" i="17"/>
  <c r="G127" i="17"/>
  <c r="B128" i="19" l="1"/>
  <c r="D128" i="19"/>
  <c r="A128" i="19"/>
  <c r="G128" i="19"/>
  <c r="C128" i="19"/>
  <c r="S128" i="19" s="1"/>
  <c r="E128" i="19"/>
  <c r="H128" i="19" s="1"/>
  <c r="I128" i="19" s="1"/>
  <c r="CE125" i="19"/>
  <c r="CG125" i="19"/>
  <c r="CF125" i="19"/>
  <c r="Q130" i="19"/>
  <c r="CC125" i="19"/>
  <c r="CD125" i="19" s="1"/>
  <c r="H127" i="17"/>
  <c r="I127" i="17" s="1"/>
  <c r="CO165" i="17"/>
  <c r="CK165" i="17"/>
  <c r="CM165" i="17" s="1"/>
  <c r="CN165" i="17"/>
  <c r="CO163" i="19"/>
  <c r="CK163" i="19"/>
  <c r="CM163" i="19" s="1"/>
  <c r="CN163" i="19" s="1"/>
  <c r="CD123" i="17"/>
  <c r="U129" i="17" s="1"/>
  <c r="Q128" i="17"/>
  <c r="CF123" i="17"/>
  <c r="CG123" i="17"/>
  <c r="CC123" i="17"/>
  <c r="CE123" i="17"/>
  <c r="CH123" i="17" s="1"/>
  <c r="CI123" i="17" s="1"/>
  <c r="Q129" i="17" l="1"/>
  <c r="CC124" i="17"/>
  <c r="CE124" i="17"/>
  <c r="CH124" i="17" s="1"/>
  <c r="CI124" i="17" s="1"/>
  <c r="CD124" i="17"/>
  <c r="U130" i="17" s="1"/>
  <c r="CG124" i="17"/>
  <c r="CF124" i="17"/>
  <c r="C129" i="19"/>
  <c r="S129" i="19" s="1"/>
  <c r="B129" i="19"/>
  <c r="G129" i="19"/>
  <c r="E129" i="19"/>
  <c r="D129" i="19"/>
  <c r="H129" i="19" s="1"/>
  <c r="I129" i="19" s="1"/>
  <c r="A129" i="19"/>
  <c r="U131" i="19"/>
  <c r="CH125" i="19"/>
  <c r="CI125" i="19" s="1"/>
  <c r="CO164" i="19"/>
  <c r="CK164" i="19"/>
  <c r="CM164" i="19" s="1"/>
  <c r="CN164" i="19" s="1"/>
  <c r="CO166" i="17"/>
  <c r="CK166" i="17"/>
  <c r="CM166" i="17" s="1"/>
  <c r="CN166" i="17" s="1"/>
  <c r="B128" i="17"/>
  <c r="C128" i="17" s="1"/>
  <c r="S128" i="17" s="1"/>
  <c r="A128" i="17"/>
  <c r="D128" i="17"/>
  <c r="E128" i="17"/>
  <c r="G128" i="17"/>
  <c r="CK165" i="19" l="1"/>
  <c r="CM165" i="19" s="1"/>
  <c r="CN165" i="19" s="1"/>
  <c r="CO165" i="19"/>
  <c r="G130" i="19"/>
  <c r="E130" i="19"/>
  <c r="A130" i="19"/>
  <c r="D130" i="19"/>
  <c r="B130" i="19"/>
  <c r="C130" i="19" s="1"/>
  <c r="S130" i="19" s="1"/>
  <c r="CE125" i="17"/>
  <c r="CH125" i="17" s="1"/>
  <c r="CI125" i="17" s="1"/>
  <c r="CF125" i="17"/>
  <c r="CG125" i="17"/>
  <c r="Q130" i="17"/>
  <c r="CC125" i="17"/>
  <c r="CD125" i="17"/>
  <c r="U131" i="17" s="1"/>
  <c r="CN167" i="17"/>
  <c r="CO167" i="17"/>
  <c r="CK167" i="17"/>
  <c r="CM167" i="17" s="1"/>
  <c r="H128" i="17"/>
  <c r="I128" i="17" s="1"/>
  <c r="CF126" i="19"/>
  <c r="Q131" i="19"/>
  <c r="CC126" i="19"/>
  <c r="CD126" i="19" s="1"/>
  <c r="U132" i="19" s="1"/>
  <c r="CE126" i="19"/>
  <c r="CG126" i="19"/>
  <c r="H130" i="19" l="1"/>
  <c r="I130" i="19" s="1"/>
  <c r="CF126" i="17"/>
  <c r="Q131" i="17"/>
  <c r="CG126" i="17"/>
  <c r="CC126" i="17"/>
  <c r="CD126" i="17" s="1"/>
  <c r="U132" i="17" s="1"/>
  <c r="CE126" i="17"/>
  <c r="CH126" i="17" s="1"/>
  <c r="CI126" i="17" s="1"/>
  <c r="CH126" i="19"/>
  <c r="CI126" i="19" s="1"/>
  <c r="CN166" i="19"/>
  <c r="CO166" i="19"/>
  <c r="CK166" i="19"/>
  <c r="CM166" i="19" s="1"/>
  <c r="CK168" i="17"/>
  <c r="CM168" i="17" s="1"/>
  <c r="CO168" i="17"/>
  <c r="CN168" i="17"/>
  <c r="B129" i="17"/>
  <c r="A129" i="17"/>
  <c r="C129" i="17"/>
  <c r="S129" i="17" s="1"/>
  <c r="G129" i="17"/>
  <c r="D129" i="17"/>
  <c r="H129" i="17" s="1"/>
  <c r="I129" i="17" s="1"/>
  <c r="E129" i="17"/>
  <c r="A130" i="17" l="1"/>
  <c r="D130" i="17"/>
  <c r="E130" i="17"/>
  <c r="B130" i="17"/>
  <c r="C130" i="17" s="1"/>
  <c r="S130" i="17" s="1"/>
  <c r="G130" i="17"/>
  <c r="CC127" i="17"/>
  <c r="Q132" i="17"/>
  <c r="CD127" i="17"/>
  <c r="U133" i="17" s="1"/>
  <c r="CE127" i="17"/>
  <c r="CF127" i="17"/>
  <c r="CH127" i="17" s="1"/>
  <c r="CI127" i="17" s="1"/>
  <c r="CG127" i="17"/>
  <c r="CK169" i="17"/>
  <c r="CM169" i="17" s="1"/>
  <c r="CN169" i="17"/>
  <c r="CO169" i="17"/>
  <c r="CN167" i="19"/>
  <c r="CO167" i="19"/>
  <c r="CK167" i="19"/>
  <c r="CM167" i="19" s="1"/>
  <c r="CD127" i="19"/>
  <c r="U133" i="19" s="1"/>
  <c r="CE127" i="19"/>
  <c r="CH127" i="19" s="1"/>
  <c r="CI127" i="19" s="1"/>
  <c r="Q132" i="19"/>
  <c r="CG127" i="19"/>
  <c r="CF127" i="19"/>
  <c r="CC127" i="19"/>
  <c r="E131" i="19"/>
  <c r="D131" i="19"/>
  <c r="H131" i="19" s="1"/>
  <c r="I131" i="19" s="1"/>
  <c r="B131" i="19"/>
  <c r="C131" i="19"/>
  <c r="S131" i="19" s="1"/>
  <c r="A131" i="19"/>
  <c r="G131" i="19"/>
  <c r="CE128" i="19" l="1"/>
  <c r="CF128" i="19"/>
  <c r="CC128" i="19"/>
  <c r="CG128" i="19"/>
  <c r="Q133" i="19"/>
  <c r="CD128" i="19"/>
  <c r="U134" i="19" s="1"/>
  <c r="H130" i="17"/>
  <c r="I130" i="17" s="1"/>
  <c r="CC128" i="17"/>
  <c r="CD128" i="17" s="1"/>
  <c r="CE128" i="17"/>
  <c r="CF128" i="17"/>
  <c r="CG128" i="17"/>
  <c r="Q133" i="17"/>
  <c r="A132" i="19"/>
  <c r="G132" i="19"/>
  <c r="C132" i="19"/>
  <c r="S132" i="19" s="1"/>
  <c r="D132" i="19"/>
  <c r="E132" i="19"/>
  <c r="B132" i="19"/>
  <c r="CO168" i="19"/>
  <c r="CK168" i="19"/>
  <c r="CM168" i="19" s="1"/>
  <c r="CN168" i="19"/>
  <c r="O99" i="17"/>
  <c r="CK170" i="17"/>
  <c r="CM170" i="17" s="1"/>
  <c r="CN170" i="17" s="1"/>
  <c r="CO170" i="17"/>
  <c r="U134" i="17" l="1"/>
  <c r="CH128" i="17"/>
  <c r="CI128" i="17" s="1"/>
  <c r="CO171" i="17"/>
  <c r="CK171" i="17"/>
  <c r="CM171" i="17" s="1"/>
  <c r="CN171" i="17" s="1"/>
  <c r="CO169" i="19"/>
  <c r="O98" i="19"/>
  <c r="CK169" i="19"/>
  <c r="CM169" i="19" s="1"/>
  <c r="CN169" i="19" s="1"/>
  <c r="H132" i="19"/>
  <c r="I132" i="19" s="1"/>
  <c r="CH128" i="19"/>
  <c r="CI128" i="19" s="1"/>
  <c r="O88" i="17"/>
  <c r="O89" i="17" s="1"/>
  <c r="O90" i="17" s="1"/>
  <c r="O91" i="17" s="1"/>
  <c r="O92" i="17" s="1"/>
  <c r="O93" i="17" s="1"/>
  <c r="O94" i="17" s="1"/>
  <c r="O95" i="17" s="1"/>
  <c r="O96" i="17" s="1"/>
  <c r="O97" i="17" s="1"/>
  <c r="O98" i="17" s="1"/>
  <c r="D131" i="17"/>
  <c r="E131" i="17"/>
  <c r="H131" i="17" s="1"/>
  <c r="I131" i="17" s="1"/>
  <c r="A131" i="17"/>
  <c r="G131" i="17"/>
  <c r="B131" i="17"/>
  <c r="C131" i="17" s="1"/>
  <c r="S131" i="17" s="1"/>
  <c r="B132" i="17" l="1"/>
  <c r="G132" i="17"/>
  <c r="C132" i="17"/>
  <c r="S132" i="17" s="1"/>
  <c r="A132" i="17"/>
  <c r="E132" i="17"/>
  <c r="D132" i="17"/>
  <c r="H132" i="17" s="1"/>
  <c r="I132" i="17" s="1"/>
  <c r="CO172" i="17"/>
  <c r="CK172" i="17"/>
  <c r="CM172" i="17" s="1"/>
  <c r="CN172" i="17" s="1"/>
  <c r="CK170" i="19"/>
  <c r="CM170" i="19" s="1"/>
  <c r="CN170" i="19" s="1"/>
  <c r="CO170" i="19"/>
  <c r="O87" i="19"/>
  <c r="O88" i="19" s="1"/>
  <c r="O89" i="19" s="1"/>
  <c r="O90" i="19" s="1"/>
  <c r="O91" i="19" s="1"/>
  <c r="O92" i="19" s="1"/>
  <c r="O93" i="19" s="1"/>
  <c r="O94" i="19" s="1"/>
  <c r="O95" i="19" s="1"/>
  <c r="O96" i="19" s="1"/>
  <c r="O97" i="19" s="1"/>
  <c r="CG129" i="19"/>
  <c r="CC129" i="19"/>
  <c r="CD129" i="19"/>
  <c r="U135" i="19" s="1"/>
  <c r="Q134" i="19"/>
  <c r="CE129" i="19"/>
  <c r="CH129" i="19" s="1"/>
  <c r="CI129" i="19" s="1"/>
  <c r="CF129" i="19"/>
  <c r="E133" i="19"/>
  <c r="A133" i="19"/>
  <c r="D133" i="19"/>
  <c r="G133" i="19"/>
  <c r="B133" i="19"/>
  <c r="C133" i="19" s="1"/>
  <c r="CE129" i="17"/>
  <c r="CF129" i="17"/>
  <c r="CC129" i="17"/>
  <c r="CD129" i="17" s="1"/>
  <c r="Q134" i="17"/>
  <c r="CG129" i="17"/>
  <c r="CO173" i="17" l="1"/>
  <c r="CK173" i="17"/>
  <c r="CM173" i="17" s="1"/>
  <c r="CN173" i="17" s="1"/>
  <c r="Q135" i="19"/>
  <c r="CF130" i="19"/>
  <c r="CC130" i="19"/>
  <c r="CD130" i="19" s="1"/>
  <c r="U136" i="19" s="1"/>
  <c r="CG130" i="19"/>
  <c r="CE130" i="19"/>
  <c r="CH130" i="19" s="1"/>
  <c r="CI130" i="19" s="1"/>
  <c r="S133" i="19"/>
  <c r="H133" i="19"/>
  <c r="I133" i="19" s="1"/>
  <c r="G133" i="17"/>
  <c r="B133" i="17"/>
  <c r="E133" i="17"/>
  <c r="H133" i="17" s="1"/>
  <c r="I133" i="17" s="1"/>
  <c r="D133" i="17"/>
  <c r="C133" i="17"/>
  <c r="S133" i="17" s="1"/>
  <c r="A133" i="17"/>
  <c r="U135" i="17"/>
  <c r="CH129" i="17"/>
  <c r="CI129" i="17" s="1"/>
  <c r="CO171" i="19"/>
  <c r="CK171" i="19"/>
  <c r="CM171" i="19" s="1"/>
  <c r="CN171" i="19"/>
  <c r="CG131" i="19" l="1"/>
  <c r="CF131" i="19"/>
  <c r="CE131" i="19"/>
  <c r="CH131" i="19" s="1"/>
  <c r="CI131" i="19" s="1"/>
  <c r="Q136" i="19"/>
  <c r="CC131" i="19"/>
  <c r="CD131" i="19" s="1"/>
  <c r="U137" i="19" s="1"/>
  <c r="A134" i="17"/>
  <c r="G134" i="17"/>
  <c r="E134" i="17"/>
  <c r="B134" i="17"/>
  <c r="C134" i="17"/>
  <c r="S134" i="17" s="1"/>
  <c r="D134" i="17"/>
  <c r="H134" i="17" s="1"/>
  <c r="I134" i="17" s="1"/>
  <c r="CO174" i="17"/>
  <c r="CK174" i="17"/>
  <c r="CM174" i="17" s="1"/>
  <c r="CN174" i="17"/>
  <c r="CF130" i="17"/>
  <c r="CE130" i="17"/>
  <c r="CC130" i="17"/>
  <c r="CD130" i="17" s="1"/>
  <c r="U136" i="17" s="1"/>
  <c r="Q135" i="17"/>
  <c r="CG130" i="17"/>
  <c r="CH130" i="17" s="1"/>
  <c r="CI130" i="17" s="1"/>
  <c r="CO172" i="19"/>
  <c r="CK172" i="19"/>
  <c r="CM172" i="19" s="1"/>
  <c r="CN172" i="19"/>
  <c r="C134" i="19"/>
  <c r="S134" i="19" s="1"/>
  <c r="A134" i="19"/>
  <c r="E134" i="19"/>
  <c r="G134" i="19"/>
  <c r="D134" i="19"/>
  <c r="H134" i="19" s="1"/>
  <c r="I134" i="19" s="1"/>
  <c r="B134" i="19"/>
  <c r="E135" i="19" l="1"/>
  <c r="C135" i="19"/>
  <c r="S135" i="19" s="1"/>
  <c r="D135" i="19"/>
  <c r="H135" i="19" s="1"/>
  <c r="I135" i="19" s="1"/>
  <c r="B135" i="19"/>
  <c r="G135" i="19"/>
  <c r="A135" i="19"/>
  <c r="A135" i="17"/>
  <c r="E135" i="17"/>
  <c r="G135" i="17"/>
  <c r="B135" i="17"/>
  <c r="C135" i="17" s="1"/>
  <c r="S135" i="17" s="1"/>
  <c r="D135" i="17"/>
  <c r="H135" i="17" s="1"/>
  <c r="I135" i="17" s="1"/>
  <c r="CF131" i="17"/>
  <c r="Q136" i="17"/>
  <c r="CE131" i="17"/>
  <c r="CH131" i="17" s="1"/>
  <c r="CI131" i="17" s="1"/>
  <c r="CD131" i="17"/>
  <c r="U137" i="17" s="1"/>
  <c r="CC131" i="17"/>
  <c r="CG131" i="17"/>
  <c r="CC132" i="19"/>
  <c r="CF132" i="19"/>
  <c r="CD132" i="19"/>
  <c r="U138" i="19" s="1"/>
  <c r="Q137" i="19"/>
  <c r="CG132" i="19"/>
  <c r="CE132" i="19"/>
  <c r="CH132" i="19" s="1"/>
  <c r="CI132" i="19" s="1"/>
  <c r="CO173" i="19"/>
  <c r="CK173" i="19"/>
  <c r="CM173" i="19" s="1"/>
  <c r="CN173" i="19"/>
  <c r="CN175" i="17"/>
  <c r="CO175" i="17"/>
  <c r="CK175" i="17"/>
  <c r="CM175" i="17" s="1"/>
  <c r="B136" i="17" l="1"/>
  <c r="C136" i="17" s="1"/>
  <c r="S136" i="17" s="1"/>
  <c r="D136" i="17"/>
  <c r="H136" i="17" s="1"/>
  <c r="I136" i="17" s="1"/>
  <c r="A136" i="17"/>
  <c r="G136" i="17"/>
  <c r="E136" i="17"/>
  <c r="CE133" i="19"/>
  <c r="CG133" i="19"/>
  <c r="CF133" i="19"/>
  <c r="Q138" i="19"/>
  <c r="CC133" i="19"/>
  <c r="CD133" i="19" s="1"/>
  <c r="CE132" i="17"/>
  <c r="CC132" i="17"/>
  <c r="CD132" i="17" s="1"/>
  <c r="U138" i="17" s="1"/>
  <c r="CF132" i="17"/>
  <c r="Q137" i="17"/>
  <c r="CG132" i="17"/>
  <c r="G136" i="19"/>
  <c r="B136" i="19"/>
  <c r="C136" i="19" s="1"/>
  <c r="S136" i="19" s="1"/>
  <c r="E136" i="19"/>
  <c r="A136" i="19"/>
  <c r="D136" i="19"/>
  <c r="H136" i="19" s="1"/>
  <c r="I136" i="19" s="1"/>
  <c r="CK176" i="17"/>
  <c r="CM176" i="17" s="1"/>
  <c r="CN176" i="17" s="1"/>
  <c r="CO176" i="17"/>
  <c r="CN174" i="19"/>
  <c r="CO174" i="19"/>
  <c r="CK174" i="19"/>
  <c r="CM174" i="19" s="1"/>
  <c r="G137" i="19" l="1"/>
  <c r="B137" i="19"/>
  <c r="D137" i="19"/>
  <c r="E137" i="19" s="1"/>
  <c r="A137" i="19"/>
  <c r="C137" i="19"/>
  <c r="S137" i="19" s="1"/>
  <c r="CH132" i="17"/>
  <c r="CI132" i="17" s="1"/>
  <c r="U139" i="19"/>
  <c r="CH133" i="19"/>
  <c r="CI133" i="19" s="1"/>
  <c r="B137" i="17"/>
  <c r="C137" i="17" s="1"/>
  <c r="S137" i="17" s="1"/>
  <c r="D137" i="17"/>
  <c r="E137" i="17"/>
  <c r="G137" i="17"/>
  <c r="A137" i="17"/>
  <c r="CO177" i="17"/>
  <c r="CK177" i="17"/>
  <c r="CM177" i="17" s="1"/>
  <c r="CN177" i="17" s="1"/>
  <c r="CK175" i="19"/>
  <c r="CM175" i="19" s="1"/>
  <c r="CN175" i="19"/>
  <c r="CO175" i="19"/>
  <c r="CO178" i="17" l="1"/>
  <c r="CK178" i="17"/>
  <c r="CM178" i="17" s="1"/>
  <c r="CN178" i="17"/>
  <c r="H137" i="17"/>
  <c r="I137" i="17" s="1"/>
  <c r="CK176" i="19"/>
  <c r="CM176" i="19" s="1"/>
  <c r="CN176" i="19"/>
  <c r="CO176" i="19"/>
  <c r="Q139" i="19"/>
  <c r="CF134" i="19"/>
  <c r="CE134" i="19"/>
  <c r="CC134" i="19"/>
  <c r="CD134" i="19" s="1"/>
  <c r="CG134" i="19"/>
  <c r="H137" i="19"/>
  <c r="I137" i="19" s="1"/>
  <c r="Q138" i="17"/>
  <c r="CF133" i="17"/>
  <c r="CE133" i="17"/>
  <c r="CH133" i="17" s="1"/>
  <c r="CI133" i="17" s="1"/>
  <c r="CC133" i="17"/>
  <c r="CD133" i="17" s="1"/>
  <c r="U139" i="17" s="1"/>
  <c r="CG133" i="17"/>
  <c r="U140" i="19" l="1"/>
  <c r="CH134" i="19"/>
  <c r="CI134" i="19" s="1"/>
  <c r="CC134" i="17"/>
  <c r="CD134" i="17" s="1"/>
  <c r="U140" i="17" s="1"/>
  <c r="Q139" i="17"/>
  <c r="CG134" i="17"/>
  <c r="CF134" i="17"/>
  <c r="CE134" i="17"/>
  <c r="CH134" i="17" s="1"/>
  <c r="CI134" i="17" s="1"/>
  <c r="G138" i="17"/>
  <c r="A138" i="17"/>
  <c r="D138" i="17"/>
  <c r="E138" i="17" s="1"/>
  <c r="B138" i="17"/>
  <c r="C138" i="17" s="1"/>
  <c r="S138" i="17" s="1"/>
  <c r="G138" i="19"/>
  <c r="B138" i="19"/>
  <c r="C138" i="19"/>
  <c r="S138" i="19" s="1"/>
  <c r="D138" i="19"/>
  <c r="E138" i="19" s="1"/>
  <c r="A138" i="19"/>
  <c r="CK179" i="17"/>
  <c r="CM179" i="17" s="1"/>
  <c r="CN179" i="17"/>
  <c r="CO179" i="17"/>
  <c r="CK177" i="19"/>
  <c r="CM177" i="19" s="1"/>
  <c r="CN177" i="19" s="1"/>
  <c r="CO177" i="19"/>
  <c r="CF135" i="17" l="1"/>
  <c r="CG135" i="17"/>
  <c r="Q140" i="17"/>
  <c r="CC135" i="17"/>
  <c r="CE135" i="17"/>
  <c r="CD135" i="17"/>
  <c r="U141" i="17" s="1"/>
  <c r="CO178" i="19"/>
  <c r="CK178" i="19"/>
  <c r="CM178" i="19" s="1"/>
  <c r="CN178" i="19"/>
  <c r="CN180" i="17"/>
  <c r="CO180" i="17"/>
  <c r="CK180" i="17"/>
  <c r="CM180" i="17" s="1"/>
  <c r="CC135" i="19"/>
  <c r="CF135" i="19"/>
  <c r="CG135" i="19"/>
  <c r="Q140" i="19"/>
  <c r="CD135" i="19"/>
  <c r="U141" i="19" s="1"/>
  <c r="CE135" i="19"/>
  <c r="H138" i="19"/>
  <c r="I138" i="19" s="1"/>
  <c r="H138" i="17"/>
  <c r="I138" i="17" s="1"/>
  <c r="CH135" i="19" l="1"/>
  <c r="CI135" i="19" s="1"/>
  <c r="CO179" i="19"/>
  <c r="CK179" i="19"/>
  <c r="CM179" i="19" s="1"/>
  <c r="CN179" i="19" s="1"/>
  <c r="CH135" i="17"/>
  <c r="CI135" i="17" s="1"/>
  <c r="A139" i="19"/>
  <c r="B139" i="19"/>
  <c r="C139" i="19" s="1"/>
  <c r="S139" i="19" s="1"/>
  <c r="D139" i="19"/>
  <c r="E139" i="19" s="1"/>
  <c r="G139" i="19"/>
  <c r="H139" i="19" s="1"/>
  <c r="I139" i="19" s="1"/>
  <c r="A139" i="17"/>
  <c r="B139" i="17"/>
  <c r="C139" i="17"/>
  <c r="S139" i="17" s="1"/>
  <c r="D139" i="17"/>
  <c r="E139" i="17" s="1"/>
  <c r="G139" i="17"/>
  <c r="H139" i="17" s="1"/>
  <c r="I139" i="17" s="1"/>
  <c r="CK181" i="17"/>
  <c r="CM181" i="17" s="1"/>
  <c r="CN181" i="17" s="1"/>
  <c r="CO181" i="17"/>
  <c r="B140" i="19" l="1"/>
  <c r="A140" i="19"/>
  <c r="C140" i="19"/>
  <c r="S140" i="19" s="1"/>
  <c r="D140" i="19"/>
  <c r="E140" i="19" s="1"/>
  <c r="G140" i="19"/>
  <c r="CK180" i="19"/>
  <c r="CM180" i="19" s="1"/>
  <c r="CN180" i="19" s="1"/>
  <c r="CO180" i="19"/>
  <c r="CO182" i="17"/>
  <c r="CK182" i="17"/>
  <c r="CM182" i="17" s="1"/>
  <c r="CN182" i="17" s="1"/>
  <c r="D140" i="17"/>
  <c r="E140" i="17" s="1"/>
  <c r="C140" i="17"/>
  <c r="S140" i="17" s="1"/>
  <c r="A140" i="17"/>
  <c r="B140" i="17"/>
  <c r="G140" i="17"/>
  <c r="H140" i="17" s="1"/>
  <c r="I140" i="17" s="1"/>
  <c r="CF136" i="17"/>
  <c r="CC136" i="17"/>
  <c r="CG136" i="17"/>
  <c r="CD136" i="17"/>
  <c r="U142" i="17" s="1"/>
  <c r="CE136" i="17"/>
  <c r="CH136" i="17" s="1"/>
  <c r="CI136" i="17" s="1"/>
  <c r="Q141" i="17"/>
  <c r="CF136" i="19"/>
  <c r="CE136" i="19"/>
  <c r="Q141" i="19"/>
  <c r="CG136" i="19"/>
  <c r="CC136" i="19"/>
  <c r="CD136" i="19"/>
  <c r="U142" i="19" s="1"/>
  <c r="CH136" i="19"/>
  <c r="CI136" i="19" s="1"/>
  <c r="G141" i="17" l="1"/>
  <c r="A141" i="17"/>
  <c r="B141" i="17"/>
  <c r="C141" i="17" s="1"/>
  <c r="S141" i="17" s="1"/>
  <c r="D141" i="17"/>
  <c r="E141" i="17" s="1"/>
  <c r="CD137" i="19"/>
  <c r="U143" i="19" s="1"/>
  <c r="CG137" i="19"/>
  <c r="CC137" i="19"/>
  <c r="CF137" i="19"/>
  <c r="Q142" i="19"/>
  <c r="CE137" i="19"/>
  <c r="CH137" i="19" s="1"/>
  <c r="CI137" i="19" s="1"/>
  <c r="CF137" i="17"/>
  <c r="CE137" i="17"/>
  <c r="CH137" i="17" s="1"/>
  <c r="CI137" i="17" s="1"/>
  <c r="Q142" i="17"/>
  <c r="CC137" i="17"/>
  <c r="CD137" i="17"/>
  <c r="U143" i="17" s="1"/>
  <c r="CG137" i="17"/>
  <c r="CK181" i="19"/>
  <c r="CM181" i="19" s="1"/>
  <c r="CN181" i="19" s="1"/>
  <c r="CO181" i="19"/>
  <c r="CO183" i="17"/>
  <c r="CK183" i="17"/>
  <c r="CM183" i="17" s="1"/>
  <c r="CN183" i="17" s="1"/>
  <c r="H140" i="19"/>
  <c r="I140" i="19" s="1"/>
  <c r="CK184" i="17" l="1"/>
  <c r="CM184" i="17" s="1"/>
  <c r="CN184" i="17"/>
  <c r="CO184" i="17"/>
  <c r="CD138" i="17"/>
  <c r="U144" i="17" s="1"/>
  <c r="Q143" i="17"/>
  <c r="CG138" i="17"/>
  <c r="CE138" i="17"/>
  <c r="CH138" i="17" s="1"/>
  <c r="CI138" i="17" s="1"/>
  <c r="CF138" i="17"/>
  <c r="CC138" i="17"/>
  <c r="CE138" i="19"/>
  <c r="CH138" i="19" s="1"/>
  <c r="CI138" i="19" s="1"/>
  <c r="CF138" i="19"/>
  <c r="Q143" i="19"/>
  <c r="CC138" i="19"/>
  <c r="CG138" i="19"/>
  <c r="CD138" i="19"/>
  <c r="U144" i="19" s="1"/>
  <c r="CO182" i="19"/>
  <c r="CK182" i="19"/>
  <c r="CM182" i="19" s="1"/>
  <c r="CN182" i="19"/>
  <c r="B141" i="19"/>
  <c r="C141" i="19" s="1"/>
  <c r="S141" i="19" s="1"/>
  <c r="A141" i="19"/>
  <c r="G141" i="19"/>
  <c r="D141" i="19"/>
  <c r="E141" i="19" s="1"/>
  <c r="H141" i="17"/>
  <c r="I141" i="17" s="1"/>
  <c r="Q144" i="17" l="1"/>
  <c r="CC139" i="17"/>
  <c r="CD139" i="17" s="1"/>
  <c r="U145" i="17" s="1"/>
  <c r="CE139" i="17"/>
  <c r="CH139" i="17" s="1"/>
  <c r="CI139" i="17" s="1"/>
  <c r="CF139" i="17"/>
  <c r="CG139" i="17"/>
  <c r="CG139" i="19"/>
  <c r="CC139" i="19"/>
  <c r="CD139" i="19"/>
  <c r="U145" i="19" s="1"/>
  <c r="Q144" i="19"/>
  <c r="CE139" i="19"/>
  <c r="CH139" i="19" s="1"/>
  <c r="CI139" i="19" s="1"/>
  <c r="CF139" i="19"/>
  <c r="G142" i="17"/>
  <c r="D142" i="17"/>
  <c r="E142" i="17" s="1"/>
  <c r="B142" i="17"/>
  <c r="C142" i="17" s="1"/>
  <c r="S142" i="17" s="1"/>
  <c r="A142" i="17"/>
  <c r="CN183" i="19"/>
  <c r="CO183" i="19"/>
  <c r="CK183" i="19"/>
  <c r="CM183" i="19" s="1"/>
  <c r="CO185" i="17"/>
  <c r="CK185" i="17"/>
  <c r="CM185" i="17" s="1"/>
  <c r="CN185" i="17" s="1"/>
  <c r="H141" i="19"/>
  <c r="I141" i="19" s="1"/>
  <c r="CO186" i="17" l="1"/>
  <c r="CK186" i="17"/>
  <c r="CM186" i="17" s="1"/>
  <c r="CN186" i="17" s="1"/>
  <c r="CE140" i="19"/>
  <c r="CF140" i="19"/>
  <c r="CC140" i="19"/>
  <c r="Q145" i="19"/>
  <c r="CH140" i="19"/>
  <c r="CI140" i="19" s="1"/>
  <c r="CD140" i="19"/>
  <c r="U146" i="19" s="1"/>
  <c r="CG140" i="19"/>
  <c r="CC140" i="17"/>
  <c r="CD140" i="17" s="1"/>
  <c r="CF140" i="17"/>
  <c r="CG140" i="17"/>
  <c r="CE140" i="17"/>
  <c r="Q145" i="17"/>
  <c r="CK184" i="19"/>
  <c r="CM184" i="19" s="1"/>
  <c r="CN184" i="19" s="1"/>
  <c r="CO184" i="19"/>
  <c r="H142" i="17"/>
  <c r="I142" i="17" s="1"/>
  <c r="B142" i="19"/>
  <c r="C142" i="19" s="1"/>
  <c r="A142" i="19"/>
  <c r="D142" i="19"/>
  <c r="E142" i="19" s="1"/>
  <c r="G142" i="19"/>
  <c r="U146" i="17" l="1"/>
  <c r="CH140" i="17"/>
  <c r="CI140" i="17" s="1"/>
  <c r="CO185" i="19"/>
  <c r="CK185" i="19"/>
  <c r="CM185" i="19" s="1"/>
  <c r="CN185" i="19" s="1"/>
  <c r="Q146" i="19"/>
  <c r="CC141" i="19"/>
  <c r="CD141" i="19" s="1"/>
  <c r="U147" i="19" s="1"/>
  <c r="CF141" i="19"/>
  <c r="CG141" i="19"/>
  <c r="CE141" i="19"/>
  <c r="S142" i="19"/>
  <c r="H142" i="19"/>
  <c r="I142" i="19" s="1"/>
  <c r="CO187" i="17"/>
  <c r="CK187" i="17"/>
  <c r="CM187" i="17" s="1"/>
  <c r="CN187" i="17" s="1"/>
  <c r="A143" i="17"/>
  <c r="G143" i="17"/>
  <c r="D143" i="17"/>
  <c r="E143" i="17" s="1"/>
  <c r="H143" i="17" s="1"/>
  <c r="I143" i="17" s="1"/>
  <c r="B143" i="17"/>
  <c r="C143" i="17" s="1"/>
  <c r="S143" i="17" s="1"/>
  <c r="A144" i="17" l="1"/>
  <c r="G144" i="17"/>
  <c r="D144" i="17"/>
  <c r="E144" i="17" s="1"/>
  <c r="B144" i="17"/>
  <c r="C144" i="17"/>
  <c r="S144" i="17" s="1"/>
  <c r="CN186" i="19"/>
  <c r="CK186" i="19"/>
  <c r="CM186" i="19" s="1"/>
  <c r="CO186" i="19"/>
  <c r="CN188" i="17"/>
  <c r="CO188" i="17"/>
  <c r="CK188" i="17"/>
  <c r="CM188" i="17" s="1"/>
  <c r="CH141" i="19"/>
  <c r="CI141" i="19" s="1"/>
  <c r="D143" i="19"/>
  <c r="E143" i="19" s="1"/>
  <c r="C143" i="19"/>
  <c r="S143" i="19" s="1"/>
  <c r="B143" i="19"/>
  <c r="A143" i="19"/>
  <c r="G143" i="19"/>
  <c r="CE141" i="17"/>
  <c r="CD141" i="17"/>
  <c r="U147" i="17" s="1"/>
  <c r="Q146" i="17"/>
  <c r="CF141" i="17"/>
  <c r="CG141" i="17"/>
  <c r="CH141" i="17"/>
  <c r="CI141" i="17" s="1"/>
  <c r="CC141" i="17"/>
  <c r="Q147" i="17" l="1"/>
  <c r="CE142" i="17"/>
  <c r="CC142" i="17"/>
  <c r="CG142" i="17"/>
  <c r="CD142" i="17"/>
  <c r="U148" i="17" s="1"/>
  <c r="CH142" i="17"/>
  <c r="CF142" i="17"/>
  <c r="CI142" i="17"/>
  <c r="CK187" i="19"/>
  <c r="CM187" i="19" s="1"/>
  <c r="CN187" i="19" s="1"/>
  <c r="CO187" i="19"/>
  <c r="CC142" i="19"/>
  <c r="CD142" i="19" s="1"/>
  <c r="U148" i="19" s="1"/>
  <c r="CE142" i="19"/>
  <c r="CF142" i="19"/>
  <c r="CG142" i="19"/>
  <c r="Q147" i="19"/>
  <c r="H144" i="17"/>
  <c r="I144" i="17" s="1"/>
  <c r="CO189" i="17"/>
  <c r="CK189" i="17"/>
  <c r="CM189" i="17" s="1"/>
  <c r="CN189" i="17" s="1"/>
  <c r="H143" i="19"/>
  <c r="I143" i="19" s="1"/>
  <c r="CK190" i="17" l="1"/>
  <c r="CM190" i="17" s="1"/>
  <c r="CN190" i="17"/>
  <c r="CO190" i="17"/>
  <c r="CH142" i="19"/>
  <c r="CI142" i="19" s="1"/>
  <c r="CO188" i="19"/>
  <c r="CK188" i="19"/>
  <c r="CM188" i="19" s="1"/>
  <c r="CN188" i="19"/>
  <c r="C144" i="19"/>
  <c r="S144" i="19" s="1"/>
  <c r="G144" i="19"/>
  <c r="B144" i="19"/>
  <c r="D144" i="19"/>
  <c r="E144" i="19" s="1"/>
  <c r="A144" i="19"/>
  <c r="CG143" i="17"/>
  <c r="CD143" i="17"/>
  <c r="U149" i="17" s="1"/>
  <c r="CH143" i="17"/>
  <c r="CI143" i="17"/>
  <c r="Q148" i="17"/>
  <c r="CF143" i="17"/>
  <c r="CE143" i="17"/>
  <c r="CC143" i="17"/>
  <c r="A145" i="17"/>
  <c r="B145" i="17"/>
  <c r="C145" i="17" s="1"/>
  <c r="S145" i="17" s="1"/>
  <c r="G145" i="17"/>
  <c r="D145" i="17"/>
  <c r="E145" i="17" s="1"/>
  <c r="Q148" i="19" l="1"/>
  <c r="CG143" i="19"/>
  <c r="CF143" i="19"/>
  <c r="CH143" i="19" s="1"/>
  <c r="CI143" i="19" s="1"/>
  <c r="CE143" i="19"/>
  <c r="CC143" i="19"/>
  <c r="CD143" i="19" s="1"/>
  <c r="U149" i="19" s="1"/>
  <c r="CK189" i="19"/>
  <c r="CM189" i="19" s="1"/>
  <c r="CN189" i="19"/>
  <c r="CO189" i="19"/>
  <c r="CC144" i="17"/>
  <c r="CF144" i="17"/>
  <c r="CH144" i="17"/>
  <c r="CI144" i="17" s="1"/>
  <c r="CE144" i="17"/>
  <c r="CG144" i="17"/>
  <c r="Q149" i="17"/>
  <c r="CD144" i="17"/>
  <c r="U150" i="17" s="1"/>
  <c r="H144" i="19"/>
  <c r="I144" i="19" s="1"/>
  <c r="CK191" i="17"/>
  <c r="CM191" i="17" s="1"/>
  <c r="CN191" i="17"/>
  <c r="CO191" i="17"/>
  <c r="H145" i="17"/>
  <c r="I145" i="17" s="1"/>
  <c r="Q150" i="17" l="1"/>
  <c r="CE145" i="17"/>
  <c r="CF145" i="17"/>
  <c r="CG145" i="17"/>
  <c r="CC145" i="17"/>
  <c r="CH145" i="17"/>
  <c r="CI145" i="17"/>
  <c r="CD145" i="17"/>
  <c r="U151" i="17" s="1"/>
  <c r="CE144" i="19"/>
  <c r="CF144" i="19"/>
  <c r="CG144" i="19"/>
  <c r="CH144" i="19" s="1"/>
  <c r="CI144" i="19" s="1"/>
  <c r="Q149" i="19"/>
  <c r="CC144" i="19"/>
  <c r="CD144" i="19"/>
  <c r="U150" i="19" s="1"/>
  <c r="A145" i="19"/>
  <c r="G145" i="19"/>
  <c r="B145" i="19"/>
  <c r="C145" i="19" s="1"/>
  <c r="S145" i="19" s="1"/>
  <c r="D145" i="19"/>
  <c r="E145" i="19" s="1"/>
  <c r="G146" i="17"/>
  <c r="B146" i="17"/>
  <c r="C146" i="17" s="1"/>
  <c r="S146" i="17" s="1"/>
  <c r="A146" i="17"/>
  <c r="D146" i="17"/>
  <c r="E146" i="17" s="1"/>
  <c r="CN190" i="19"/>
  <c r="CO190" i="19"/>
  <c r="CK190" i="19"/>
  <c r="CM190" i="19" s="1"/>
  <c r="CO192" i="17"/>
  <c r="CK192" i="17"/>
  <c r="CM192" i="17" s="1"/>
  <c r="CN192" i="17" s="1"/>
  <c r="CO193" i="17" l="1"/>
  <c r="CK193" i="17"/>
  <c r="CM193" i="17" s="1"/>
  <c r="CN193" i="17" s="1"/>
  <c r="CD145" i="19"/>
  <c r="U151" i="19" s="1"/>
  <c r="CF145" i="19"/>
  <c r="CG145" i="19"/>
  <c r="CE145" i="19"/>
  <c r="CH145" i="19" s="1"/>
  <c r="CI145" i="19" s="1"/>
  <c r="CC145" i="19"/>
  <c r="Q150" i="19"/>
  <c r="CK191" i="19"/>
  <c r="CM191" i="19" s="1"/>
  <c r="CN191" i="19" s="1"/>
  <c r="CO191" i="19"/>
  <c r="H145" i="19"/>
  <c r="I145" i="19" s="1"/>
  <c r="CE146" i="17"/>
  <c r="Q151" i="17"/>
  <c r="CH146" i="17"/>
  <c r="CI146" i="17"/>
  <c r="CC146" i="17"/>
  <c r="CF146" i="17"/>
  <c r="CD146" i="17"/>
  <c r="U152" i="17" s="1"/>
  <c r="CG146" i="17"/>
  <c r="H146" i="17"/>
  <c r="I146" i="17" s="1"/>
  <c r="CO194" i="17" l="1"/>
  <c r="CK194" i="17"/>
  <c r="CM194" i="17" s="1"/>
  <c r="CN194" i="17"/>
  <c r="CC146" i="19"/>
  <c r="CD146" i="19" s="1"/>
  <c r="U152" i="19" s="1"/>
  <c r="CG146" i="19"/>
  <c r="CE146" i="19"/>
  <c r="Q151" i="19"/>
  <c r="CF146" i="19"/>
  <c r="CN192" i="19"/>
  <c r="CO192" i="19"/>
  <c r="CK192" i="19"/>
  <c r="CM192" i="19" s="1"/>
  <c r="G147" i="17"/>
  <c r="B147" i="17"/>
  <c r="C147" i="17" s="1"/>
  <c r="A147" i="17"/>
  <c r="A146" i="19"/>
  <c r="D146" i="19"/>
  <c r="E146" i="19" s="1"/>
  <c r="G146" i="19"/>
  <c r="B146" i="19"/>
  <c r="C146" i="19" s="1"/>
  <c r="S146" i="19" s="1"/>
  <c r="CD147" i="17"/>
  <c r="U153" i="17" s="1"/>
  <c r="CF147" i="17"/>
  <c r="CE147" i="17"/>
  <c r="CG147" i="17"/>
  <c r="CH147" i="17"/>
  <c r="CI147" i="17" s="1"/>
  <c r="Q152" i="17"/>
  <c r="CC147" i="17"/>
  <c r="CH146" i="19" l="1"/>
  <c r="CI146" i="19" s="1"/>
  <c r="CC148" i="17"/>
  <c r="CF148" i="17"/>
  <c r="CD148" i="17"/>
  <c r="U154" i="17" s="1"/>
  <c r="CH148" i="17"/>
  <c r="Q153" i="17"/>
  <c r="CI148" i="17"/>
  <c r="CG148" i="17"/>
  <c r="CE148" i="17"/>
  <c r="H146" i="19"/>
  <c r="I146" i="19" s="1"/>
  <c r="S147" i="17"/>
  <c r="D147" i="17"/>
  <c r="CO195" i="17"/>
  <c r="CK195" i="17"/>
  <c r="CM195" i="17" s="1"/>
  <c r="CN195" i="17" s="1"/>
  <c r="CN193" i="19"/>
  <c r="CK193" i="19"/>
  <c r="CM193" i="19" s="1"/>
  <c r="CO193" i="19"/>
  <c r="O111" i="17" l="1"/>
  <c r="CK196" i="17"/>
  <c r="CM196" i="17" s="1"/>
  <c r="CO196" i="17"/>
  <c r="CN196" i="17"/>
  <c r="CG149" i="17"/>
  <c r="CE149" i="17"/>
  <c r="CC149" i="17"/>
  <c r="CF149" i="17"/>
  <c r="CD149" i="17"/>
  <c r="U155" i="17" s="1"/>
  <c r="CH149" i="17"/>
  <c r="CI149" i="17"/>
  <c r="Q154" i="17"/>
  <c r="B147" i="19"/>
  <c r="C147" i="19" s="1"/>
  <c r="S147" i="19" s="1"/>
  <c r="A147" i="19"/>
  <c r="D147" i="19"/>
  <c r="E147" i="19" s="1"/>
  <c r="G147" i="19"/>
  <c r="CK194" i="19"/>
  <c r="CM194" i="19" s="1"/>
  <c r="CN194" i="19" s="1"/>
  <c r="CO194" i="19"/>
  <c r="E147" i="17"/>
  <c r="H147" i="17"/>
  <c r="I147" i="17" s="1"/>
  <c r="CG147" i="19"/>
  <c r="CC147" i="19"/>
  <c r="CD147" i="19"/>
  <c r="U153" i="19" s="1"/>
  <c r="CF147" i="19"/>
  <c r="CE147" i="19"/>
  <c r="CH147" i="19" s="1"/>
  <c r="CI147" i="19" s="1"/>
  <c r="Q152" i="19"/>
  <c r="CC148" i="19" l="1"/>
  <c r="CG148" i="19"/>
  <c r="CF148" i="19"/>
  <c r="CE148" i="19"/>
  <c r="CD148" i="19"/>
  <c r="U154" i="19" s="1"/>
  <c r="Q153" i="19"/>
  <c r="CH148" i="19"/>
  <c r="CI148" i="19" s="1"/>
  <c r="O110" i="19"/>
  <c r="CK195" i="19"/>
  <c r="CM195" i="19" s="1"/>
  <c r="CN195" i="19"/>
  <c r="CO195" i="19"/>
  <c r="CO197" i="17"/>
  <c r="CK197" i="17"/>
  <c r="CM197" i="17" s="1"/>
  <c r="CN197" i="17" s="1"/>
  <c r="H147" i="19"/>
  <c r="I147" i="19" s="1"/>
  <c r="A148" i="17"/>
  <c r="H148" i="17"/>
  <c r="I148" i="17" s="1"/>
  <c r="B148" i="17"/>
  <c r="G148" i="17"/>
  <c r="C148" i="17"/>
  <c r="S148" i="17" s="1"/>
  <c r="D148" i="17"/>
  <c r="E148" i="17" s="1"/>
  <c r="CC150" i="17"/>
  <c r="CD150" i="17"/>
  <c r="U156" i="17" s="1"/>
  <c r="CH150" i="17"/>
  <c r="CI150" i="17" s="1"/>
  <c r="CE150" i="17"/>
  <c r="CF150" i="17"/>
  <c r="CG150" i="17"/>
  <c r="Q155" i="17"/>
  <c r="O100" i="17"/>
  <c r="O101" i="17" s="1"/>
  <c r="O102" i="17" s="1"/>
  <c r="O103" i="17" s="1"/>
  <c r="O104" i="17" s="1"/>
  <c r="O105" i="17" s="1"/>
  <c r="O106" i="17" s="1"/>
  <c r="O107" i="17" s="1"/>
  <c r="O108" i="17" s="1"/>
  <c r="O109" i="17" s="1"/>
  <c r="O110" i="17" s="1"/>
  <c r="A149" i="17" l="1"/>
  <c r="D149" i="17"/>
  <c r="B149" i="17"/>
  <c r="G149" i="17"/>
  <c r="H149" i="17"/>
  <c r="I149" i="17" s="1"/>
  <c r="C149" i="17"/>
  <c r="S149" i="17" s="1"/>
  <c r="Q156" i="17"/>
  <c r="CE151" i="17"/>
  <c r="CG151" i="17"/>
  <c r="CH151" i="17"/>
  <c r="CI151" i="17" s="1"/>
  <c r="CC151" i="17"/>
  <c r="CD151" i="17"/>
  <c r="U157" i="17" s="1"/>
  <c r="CF151" i="17"/>
  <c r="CC149" i="19"/>
  <c r="CF149" i="19"/>
  <c r="CE149" i="19"/>
  <c r="Q154" i="19"/>
  <c r="CD149" i="19"/>
  <c r="U155" i="19" s="1"/>
  <c r="CG149" i="19"/>
  <c r="CO198" i="17"/>
  <c r="CK198" i="17"/>
  <c r="CM198" i="17" s="1"/>
  <c r="CN198" i="17"/>
  <c r="CN196" i="19"/>
  <c r="CO196" i="19"/>
  <c r="CK196" i="19"/>
  <c r="CM196" i="19" s="1"/>
  <c r="A148" i="19"/>
  <c r="D148" i="19"/>
  <c r="E148" i="19" s="1"/>
  <c r="G148" i="19"/>
  <c r="B148" i="19"/>
  <c r="C148" i="19" s="1"/>
  <c r="O99" i="19"/>
  <c r="O100" i="19" s="1"/>
  <c r="O101" i="19" s="1"/>
  <c r="O102" i="19" s="1"/>
  <c r="O103" i="19" s="1"/>
  <c r="O104" i="19" s="1"/>
  <c r="O105" i="19" s="1"/>
  <c r="O106" i="19" s="1"/>
  <c r="O107" i="19" s="1"/>
  <c r="O108" i="19" s="1"/>
  <c r="O109" i="19" s="1"/>
  <c r="CH152" i="17" l="1"/>
  <c r="CF152" i="17"/>
  <c r="CG152" i="17"/>
  <c r="CI152" i="17"/>
  <c r="CC152" i="17"/>
  <c r="Q157" i="17"/>
  <c r="CE152" i="17"/>
  <c r="CD152" i="17"/>
  <c r="U158" i="17" s="1"/>
  <c r="S148" i="19"/>
  <c r="H148" i="19"/>
  <c r="I148" i="19" s="1"/>
  <c r="G150" i="17"/>
  <c r="D150" i="17"/>
  <c r="E150" i="17" s="1"/>
  <c r="B150" i="17"/>
  <c r="C150" i="17"/>
  <c r="S150" i="17" s="1"/>
  <c r="H150" i="17"/>
  <c r="I150" i="17" s="1"/>
  <c r="A150" i="17"/>
  <c r="CO197" i="19"/>
  <c r="CK197" i="19"/>
  <c r="CM197" i="19" s="1"/>
  <c r="CN197" i="19" s="1"/>
  <c r="E149" i="17"/>
  <c r="CO199" i="17"/>
  <c r="CK199" i="17"/>
  <c r="CM199" i="17" s="1"/>
  <c r="CN199" i="17" s="1"/>
  <c r="CH149" i="19"/>
  <c r="CI149" i="19" s="1"/>
  <c r="C151" i="17" l="1"/>
  <c r="S151" i="17" s="1"/>
  <c r="H151" i="17"/>
  <c r="D151" i="17"/>
  <c r="E151" i="17" s="1"/>
  <c r="I151" i="17"/>
  <c r="A151" i="17"/>
  <c r="G151" i="17"/>
  <c r="B151" i="17"/>
  <c r="CK198" i="19"/>
  <c r="CM198" i="19" s="1"/>
  <c r="CN198" i="19" s="1"/>
  <c r="CO198" i="19"/>
  <c r="CN200" i="17"/>
  <c r="CO200" i="17"/>
  <c r="CK200" i="17"/>
  <c r="CM200" i="17" s="1"/>
  <c r="G149" i="19"/>
  <c r="A149" i="19"/>
  <c r="B149" i="19"/>
  <c r="D149" i="19"/>
  <c r="E149" i="19" s="1"/>
  <c r="C149" i="19"/>
  <c r="S149" i="19" s="1"/>
  <c r="Q158" i="17"/>
  <c r="CE153" i="17"/>
  <c r="CC153" i="17"/>
  <c r="CH153" i="17"/>
  <c r="CI153" i="17" s="1"/>
  <c r="CF153" i="17"/>
  <c r="CD153" i="17"/>
  <c r="U159" i="17" s="1"/>
  <c r="CG153" i="17"/>
  <c r="CF150" i="19"/>
  <c r="CG150" i="19"/>
  <c r="CE150" i="19"/>
  <c r="CH150" i="19" s="1"/>
  <c r="CI150" i="19" s="1"/>
  <c r="Q155" i="19"/>
  <c r="CC150" i="19"/>
  <c r="CD150" i="19" s="1"/>
  <c r="U156" i="19" s="1"/>
  <c r="CO199" i="19" l="1"/>
  <c r="CK199" i="19"/>
  <c r="CM199" i="19" s="1"/>
  <c r="CN199" i="19" s="1"/>
  <c r="Q156" i="19"/>
  <c r="CE151" i="19"/>
  <c r="CF151" i="19"/>
  <c r="CG151" i="19"/>
  <c r="CC151" i="19"/>
  <c r="CD151" i="19" s="1"/>
  <c r="U157" i="19" s="1"/>
  <c r="CG154" i="17"/>
  <c r="CD154" i="17"/>
  <c r="U160" i="17" s="1"/>
  <c r="Q159" i="17"/>
  <c r="CF154" i="17"/>
  <c r="CE154" i="17"/>
  <c r="CC154" i="17"/>
  <c r="CH154" i="17"/>
  <c r="CI154" i="17" s="1"/>
  <c r="C152" i="17"/>
  <c r="S152" i="17" s="1"/>
  <c r="G152" i="17"/>
  <c r="A152" i="17"/>
  <c r="D152" i="17"/>
  <c r="E152" i="17" s="1"/>
  <c r="B152" i="17"/>
  <c r="H152" i="17"/>
  <c r="I152" i="17" s="1"/>
  <c r="H149" i="19"/>
  <c r="I149" i="19" s="1"/>
  <c r="CN201" i="17"/>
  <c r="CO201" i="17"/>
  <c r="CK201" i="17"/>
  <c r="CM201" i="17" s="1"/>
  <c r="D153" i="17" l="1"/>
  <c r="B153" i="17"/>
  <c r="C153" i="17"/>
  <c r="S153" i="17" s="1"/>
  <c r="A153" i="17"/>
  <c r="H153" i="17"/>
  <c r="G153" i="17"/>
  <c r="I153" i="17"/>
  <c r="CF155" i="17"/>
  <c r="CG155" i="17"/>
  <c r="CE155" i="17"/>
  <c r="CH155" i="17"/>
  <c r="CI155" i="17" s="1"/>
  <c r="CC155" i="17"/>
  <c r="CD155" i="17"/>
  <c r="U161" i="17" s="1"/>
  <c r="Q160" i="17"/>
  <c r="CK200" i="19"/>
  <c r="CM200" i="19" s="1"/>
  <c r="CN200" i="19" s="1"/>
  <c r="CO200" i="19"/>
  <c r="CH151" i="19"/>
  <c r="CI151" i="19" s="1"/>
  <c r="D150" i="19"/>
  <c r="E150" i="19" s="1"/>
  <c r="A150" i="19"/>
  <c r="B150" i="19"/>
  <c r="C150" i="19" s="1"/>
  <c r="S150" i="19" s="1"/>
  <c r="G150" i="19"/>
  <c r="CK202" i="17"/>
  <c r="CM202" i="17" s="1"/>
  <c r="CN202" i="17"/>
  <c r="CO202" i="17"/>
  <c r="CO201" i="19" l="1"/>
  <c r="CK201" i="19"/>
  <c r="CM201" i="19" s="1"/>
  <c r="CN201" i="19"/>
  <c r="CG156" i="17"/>
  <c r="CE156" i="17"/>
  <c r="CH156" i="17"/>
  <c r="CI156" i="17" s="1"/>
  <c r="Q161" i="17"/>
  <c r="CC156" i="17"/>
  <c r="CD156" i="17"/>
  <c r="U162" i="17" s="1"/>
  <c r="CF156" i="17"/>
  <c r="CN203" i="17"/>
  <c r="CO203" i="17"/>
  <c r="CK203" i="17"/>
  <c r="CM203" i="17" s="1"/>
  <c r="CD152" i="19"/>
  <c r="U158" i="19" s="1"/>
  <c r="CE152" i="19"/>
  <c r="CH152" i="19" s="1"/>
  <c r="CI152" i="19" s="1"/>
  <c r="CC152" i="19"/>
  <c r="CG152" i="19"/>
  <c r="CF152" i="19"/>
  <c r="Q157" i="19"/>
  <c r="D154" i="17"/>
  <c r="G154" i="17"/>
  <c r="H154" i="17"/>
  <c r="B154" i="17"/>
  <c r="A154" i="17"/>
  <c r="I154" i="17"/>
  <c r="C154" i="17"/>
  <c r="S154" i="17" s="1"/>
  <c r="H150" i="19"/>
  <c r="I150" i="19" s="1"/>
  <c r="E153" i="17"/>
  <c r="Q158" i="19" l="1"/>
  <c r="CG153" i="19"/>
  <c r="CF153" i="19"/>
  <c r="CH153" i="19" s="1"/>
  <c r="CI153" i="19" s="1"/>
  <c r="CE153" i="19"/>
  <c r="CC153" i="19"/>
  <c r="CD153" i="19"/>
  <c r="U159" i="19" s="1"/>
  <c r="CE157" i="17"/>
  <c r="CF157" i="17"/>
  <c r="CG157" i="17"/>
  <c r="CC157" i="17"/>
  <c r="CH157" i="17"/>
  <c r="CD157" i="17"/>
  <c r="U163" i="17" s="1"/>
  <c r="Q162" i="17"/>
  <c r="CI157" i="17"/>
  <c r="CO202" i="19"/>
  <c r="CK202" i="19"/>
  <c r="CM202" i="19" s="1"/>
  <c r="CN202" i="19" s="1"/>
  <c r="A155" i="17"/>
  <c r="B155" i="17"/>
  <c r="D155" i="17"/>
  <c r="G155" i="17"/>
  <c r="C155" i="17"/>
  <c r="S155" i="17" s="1"/>
  <c r="H155" i="17"/>
  <c r="I155" i="17" s="1"/>
  <c r="CO204" i="17"/>
  <c r="CK204" i="17"/>
  <c r="CM204" i="17" s="1"/>
  <c r="CN204" i="17" s="1"/>
  <c r="E154" i="17"/>
  <c r="G151" i="19"/>
  <c r="D151" i="19"/>
  <c r="E151" i="19" s="1"/>
  <c r="A151" i="19"/>
  <c r="B151" i="19"/>
  <c r="C151" i="19"/>
  <c r="S151" i="19" s="1"/>
  <c r="CO205" i="17" l="1"/>
  <c r="CK205" i="17"/>
  <c r="CM205" i="17" s="1"/>
  <c r="CN205" i="17"/>
  <c r="CN203" i="19"/>
  <c r="CK203" i="19"/>
  <c r="CM203" i="19" s="1"/>
  <c r="CO203" i="19"/>
  <c r="C156" i="17"/>
  <c r="S156" i="17" s="1"/>
  <c r="H156" i="17"/>
  <c r="I156" i="17" s="1"/>
  <c r="A156" i="17"/>
  <c r="D156" i="17"/>
  <c r="B156" i="17"/>
  <c r="G156" i="17"/>
  <c r="CE154" i="19"/>
  <c r="Q159" i="19"/>
  <c r="CG154" i="19"/>
  <c r="CF154" i="19"/>
  <c r="CD154" i="19"/>
  <c r="U160" i="19" s="1"/>
  <c r="CC154" i="19"/>
  <c r="E155" i="17"/>
  <c r="CI158" i="17"/>
  <c r="Q163" i="17"/>
  <c r="CC158" i="17"/>
  <c r="CG158" i="17"/>
  <c r="CF158" i="17"/>
  <c r="CE158" i="17"/>
  <c r="CD158" i="17"/>
  <c r="U164" i="17" s="1"/>
  <c r="CH158" i="17"/>
  <c r="H151" i="19"/>
  <c r="I151" i="19" s="1"/>
  <c r="A157" i="17" l="1"/>
  <c r="G157" i="17"/>
  <c r="B157" i="17"/>
  <c r="H157" i="17"/>
  <c r="I157" i="17" s="1"/>
  <c r="C157" i="17"/>
  <c r="S157" i="17" s="1"/>
  <c r="D157" i="17"/>
  <c r="CH154" i="19"/>
  <c r="CI154" i="19" s="1"/>
  <c r="CO204" i="19"/>
  <c r="CK204" i="19"/>
  <c r="CM204" i="19" s="1"/>
  <c r="CN204" i="19"/>
  <c r="D152" i="19"/>
  <c r="E152" i="19" s="1"/>
  <c r="G152" i="19"/>
  <c r="B152" i="19"/>
  <c r="C152" i="19" s="1"/>
  <c r="S152" i="19" s="1"/>
  <c r="A152" i="19"/>
  <c r="CF159" i="17"/>
  <c r="CG159" i="17"/>
  <c r="CC159" i="17"/>
  <c r="Q164" i="17"/>
  <c r="CD159" i="17"/>
  <c r="U165" i="17" s="1"/>
  <c r="CH159" i="17"/>
  <c r="CI159" i="17" s="1"/>
  <c r="CE159" i="17"/>
  <c r="E156" i="17"/>
  <c r="CO206" i="17"/>
  <c r="CN206" i="17"/>
  <c r="CK206" i="17"/>
  <c r="CM206" i="17" s="1"/>
  <c r="CH160" i="17" l="1"/>
  <c r="CG160" i="17"/>
  <c r="CF160" i="17"/>
  <c r="CI160" i="17"/>
  <c r="CC160" i="17"/>
  <c r="CE160" i="17"/>
  <c r="Q165" i="17"/>
  <c r="CD160" i="17"/>
  <c r="U166" i="17" s="1"/>
  <c r="C158" i="17"/>
  <c r="S158" i="17" s="1"/>
  <c r="H158" i="17"/>
  <c r="I158" i="17"/>
  <c r="A158" i="17"/>
  <c r="D158" i="17"/>
  <c r="G158" i="17"/>
  <c r="B158" i="17"/>
  <c r="E157" i="17"/>
  <c r="CG155" i="19"/>
  <c r="Q160" i="19"/>
  <c r="CE155" i="19"/>
  <c r="CC155" i="19"/>
  <c r="CD155" i="19" s="1"/>
  <c r="CF155" i="19"/>
  <c r="CO205" i="19"/>
  <c r="CK205" i="19"/>
  <c r="CM205" i="19" s="1"/>
  <c r="CN205" i="19"/>
  <c r="H152" i="19"/>
  <c r="I152" i="19" s="1"/>
  <c r="CO207" i="17"/>
  <c r="CK207" i="17"/>
  <c r="CM207" i="17" s="1"/>
  <c r="CN207" i="17" s="1"/>
  <c r="CO208" i="17" l="1"/>
  <c r="CK208" i="17"/>
  <c r="CM208" i="17" s="1"/>
  <c r="CN208" i="17"/>
  <c r="U161" i="19"/>
  <c r="CH155" i="19"/>
  <c r="CI155" i="19" s="1"/>
  <c r="CE161" i="17"/>
  <c r="CC161" i="17"/>
  <c r="CH161" i="17"/>
  <c r="CI161" i="17" s="1"/>
  <c r="CD161" i="17"/>
  <c r="U167" i="17" s="1"/>
  <c r="Q166" i="17"/>
  <c r="CF161" i="17"/>
  <c r="CG161" i="17"/>
  <c r="B153" i="19"/>
  <c r="D153" i="19"/>
  <c r="E153" i="19" s="1"/>
  <c r="C153" i="19"/>
  <c r="S153" i="19" s="1"/>
  <c r="A153" i="19"/>
  <c r="G153" i="19"/>
  <c r="G159" i="17"/>
  <c r="D159" i="17"/>
  <c r="I159" i="17"/>
  <c r="A159" i="17"/>
  <c r="B159" i="17"/>
  <c r="H159" i="17"/>
  <c r="C159" i="17"/>
  <c r="S159" i="17" s="1"/>
  <c r="CN206" i="19"/>
  <c r="CK206" i="19"/>
  <c r="CM206" i="19" s="1"/>
  <c r="CO206" i="19"/>
  <c r="E158" i="17"/>
  <c r="CF162" i="17" l="1"/>
  <c r="CG162" i="17"/>
  <c r="CE162" i="17"/>
  <c r="CC162" i="17"/>
  <c r="Q167" i="17"/>
  <c r="CH162" i="17"/>
  <c r="CI162" i="17"/>
  <c r="CD162" i="17"/>
  <c r="U168" i="17" s="1"/>
  <c r="CO209" i="17"/>
  <c r="CK209" i="17"/>
  <c r="CM209" i="17" s="1"/>
  <c r="CN209" i="17" s="1"/>
  <c r="CK207" i="19"/>
  <c r="CM207" i="19" s="1"/>
  <c r="CN207" i="19" s="1"/>
  <c r="CO207" i="19"/>
  <c r="C160" i="17"/>
  <c r="S160" i="17" s="1"/>
  <c r="D160" i="17"/>
  <c r="E160" i="17" s="1"/>
  <c r="H160" i="17"/>
  <c r="G160" i="17"/>
  <c r="I160" i="17"/>
  <c r="B160" i="17"/>
  <c r="A160" i="17"/>
  <c r="E159" i="17"/>
  <c r="H153" i="19"/>
  <c r="I153" i="19" s="1"/>
  <c r="Q161" i="19"/>
  <c r="CC156" i="19"/>
  <c r="CD156" i="19" s="1"/>
  <c r="CE156" i="19"/>
  <c r="CG156" i="19"/>
  <c r="CF156" i="19"/>
  <c r="U162" i="19" l="1"/>
  <c r="CH156" i="19"/>
  <c r="CI156" i="19" s="1"/>
  <c r="CK208" i="19"/>
  <c r="CM208" i="19" s="1"/>
  <c r="CN208" i="19"/>
  <c r="CO208" i="19"/>
  <c r="CK210" i="17"/>
  <c r="CM210" i="17" s="1"/>
  <c r="CN210" i="17" s="1"/>
  <c r="CO210" i="17"/>
  <c r="G161" i="17"/>
  <c r="H161" i="17"/>
  <c r="I161" i="17" s="1"/>
  <c r="C161" i="17"/>
  <c r="S161" i="17" s="1"/>
  <c r="A161" i="17"/>
  <c r="B161" i="17"/>
  <c r="D161" i="17"/>
  <c r="E161" i="17" s="1"/>
  <c r="CG163" i="17"/>
  <c r="CH163" i="17"/>
  <c r="CC163" i="17"/>
  <c r="CD163" i="17"/>
  <c r="U169" i="17" s="1"/>
  <c r="CI163" i="17"/>
  <c r="Q168" i="17"/>
  <c r="CE163" i="17"/>
  <c r="CF163" i="17"/>
  <c r="D154" i="19"/>
  <c r="E154" i="19" s="1"/>
  <c r="G154" i="19"/>
  <c r="A154" i="19"/>
  <c r="B154" i="19"/>
  <c r="C154" i="19" s="1"/>
  <c r="CK211" i="17" l="1"/>
  <c r="CM211" i="17" s="1"/>
  <c r="CN211" i="17"/>
  <c r="CO211" i="17"/>
  <c r="S154" i="19"/>
  <c r="H154" i="19"/>
  <c r="I154" i="19" s="1"/>
  <c r="A162" i="17"/>
  <c r="D162" i="17"/>
  <c r="G162" i="17"/>
  <c r="B162" i="17"/>
  <c r="H162" i="17"/>
  <c r="I162" i="17" s="1"/>
  <c r="C162" i="17"/>
  <c r="S162" i="17" s="1"/>
  <c r="CH164" i="17"/>
  <c r="Q169" i="17"/>
  <c r="CG164" i="17"/>
  <c r="CI164" i="17"/>
  <c r="CC164" i="17"/>
  <c r="CF164" i="17"/>
  <c r="CD164" i="17"/>
  <c r="U170" i="17" s="1"/>
  <c r="CE164" i="17"/>
  <c r="CK209" i="19"/>
  <c r="CM209" i="19" s="1"/>
  <c r="CO209" i="19"/>
  <c r="CN209" i="19"/>
  <c r="CD157" i="19"/>
  <c r="U163" i="19" s="1"/>
  <c r="Q162" i="19"/>
  <c r="CC157" i="19"/>
  <c r="CG157" i="19"/>
  <c r="CF157" i="19"/>
  <c r="CE157" i="19"/>
  <c r="CH157" i="19" s="1"/>
  <c r="CI157" i="19" s="1"/>
  <c r="CE158" i="19" l="1"/>
  <c r="Q163" i="19"/>
  <c r="CD158" i="19"/>
  <c r="U164" i="19" s="1"/>
  <c r="CG158" i="19"/>
  <c r="CC158" i="19"/>
  <c r="CF158" i="19"/>
  <c r="CH158" i="19" s="1"/>
  <c r="CI158" i="19" s="1"/>
  <c r="A163" i="17"/>
  <c r="H163" i="17"/>
  <c r="G163" i="17"/>
  <c r="I163" i="17"/>
  <c r="B163" i="17"/>
  <c r="D163" i="17"/>
  <c r="C163" i="17"/>
  <c r="S163" i="17" s="1"/>
  <c r="CF165" i="17"/>
  <c r="CC165" i="17"/>
  <c r="CE165" i="17"/>
  <c r="CD165" i="17"/>
  <c r="U171" i="17" s="1"/>
  <c r="CG165" i="17"/>
  <c r="CH165" i="17"/>
  <c r="Q170" i="17"/>
  <c r="CI165" i="17"/>
  <c r="CO212" i="17"/>
  <c r="CK212" i="17"/>
  <c r="CM212" i="17" s="1"/>
  <c r="CN212" i="17"/>
  <c r="E162" i="17"/>
  <c r="CN210" i="19"/>
  <c r="CK210" i="19"/>
  <c r="CM210" i="19" s="1"/>
  <c r="CO210" i="19"/>
  <c r="A155" i="19"/>
  <c r="D155" i="19"/>
  <c r="E155" i="19" s="1"/>
  <c r="B155" i="19"/>
  <c r="C155" i="19" s="1"/>
  <c r="S155" i="19" s="1"/>
  <c r="G155" i="19"/>
  <c r="H155" i="19" s="1"/>
  <c r="I155" i="19" s="1"/>
  <c r="G156" i="19" l="1"/>
  <c r="D156" i="19"/>
  <c r="E156" i="19" s="1"/>
  <c r="A156" i="19"/>
  <c r="B156" i="19"/>
  <c r="C156" i="19" s="1"/>
  <c r="S156" i="19" s="1"/>
  <c r="Q164" i="19"/>
  <c r="CC159" i="19"/>
  <c r="CD159" i="19"/>
  <c r="U165" i="19" s="1"/>
  <c r="CF159" i="19"/>
  <c r="CH159" i="19" s="1"/>
  <c r="CI159" i="19" s="1"/>
  <c r="CE159" i="19"/>
  <c r="CG159" i="19"/>
  <c r="CG166" i="17"/>
  <c r="CD166" i="17"/>
  <c r="U172" i="17" s="1"/>
  <c r="CE166" i="17"/>
  <c r="CH166" i="17"/>
  <c r="CI166" i="17" s="1"/>
  <c r="CF166" i="17"/>
  <c r="CC166" i="17"/>
  <c r="Q171" i="17"/>
  <c r="CK213" i="17"/>
  <c r="CM213" i="17" s="1"/>
  <c r="CN213" i="17" s="1"/>
  <c r="CO213" i="17"/>
  <c r="E163" i="17"/>
  <c r="CK211" i="19"/>
  <c r="CM211" i="19" s="1"/>
  <c r="CN211" i="19" s="1"/>
  <c r="CO211" i="19"/>
  <c r="B164" i="17"/>
  <c r="A164" i="17"/>
  <c r="G164" i="17"/>
  <c r="D164" i="17"/>
  <c r="E164" i="17" s="1"/>
  <c r="H164" i="17"/>
  <c r="I164" i="17" s="1"/>
  <c r="C164" i="17"/>
  <c r="S164" i="17" s="1"/>
  <c r="CO214" i="17" l="1"/>
  <c r="CK214" i="17"/>
  <c r="CM214" i="17" s="1"/>
  <c r="CN214" i="17" s="1"/>
  <c r="CG167" i="17"/>
  <c r="CE167" i="17"/>
  <c r="CD167" i="17"/>
  <c r="U173" i="17" s="1"/>
  <c r="CH167" i="17"/>
  <c r="CI167" i="17" s="1"/>
  <c r="Q172" i="17"/>
  <c r="CC167" i="17"/>
  <c r="CF167" i="17"/>
  <c r="CC160" i="19"/>
  <c r="CD160" i="19" s="1"/>
  <c r="U166" i="19" s="1"/>
  <c r="CF160" i="19"/>
  <c r="CH160" i="19" s="1"/>
  <c r="CI160" i="19" s="1"/>
  <c r="CG160" i="19"/>
  <c r="CE160" i="19"/>
  <c r="Q165" i="19"/>
  <c r="B165" i="17"/>
  <c r="C165" i="17"/>
  <c r="S165" i="17" s="1"/>
  <c r="H165" i="17"/>
  <c r="G165" i="17"/>
  <c r="A165" i="17"/>
  <c r="I165" i="17"/>
  <c r="D165" i="17"/>
  <c r="CO212" i="19"/>
  <c r="CK212" i="19"/>
  <c r="CM212" i="19" s="1"/>
  <c r="CN212" i="19" s="1"/>
  <c r="H156" i="19"/>
  <c r="I156" i="19" s="1"/>
  <c r="CK213" i="19" l="1"/>
  <c r="CM213" i="19" s="1"/>
  <c r="CN213" i="19" s="1"/>
  <c r="CO213" i="19"/>
  <c r="CG161" i="19"/>
  <c r="CF161" i="19"/>
  <c r="Q166" i="19"/>
  <c r="CC161" i="19"/>
  <c r="CD161" i="19" s="1"/>
  <c r="U167" i="19" s="1"/>
  <c r="CE161" i="19"/>
  <c r="CH161" i="19" s="1"/>
  <c r="CI161" i="19" s="1"/>
  <c r="CH168" i="17"/>
  <c r="CI168" i="17" s="1"/>
  <c r="CE168" i="17"/>
  <c r="CG168" i="17"/>
  <c r="Q173" i="17"/>
  <c r="CC168" i="17"/>
  <c r="CF168" i="17"/>
  <c r="CD168" i="17"/>
  <c r="U174" i="17" s="1"/>
  <c r="CN215" i="17"/>
  <c r="CO215" i="17"/>
  <c r="CK215" i="17"/>
  <c r="CM215" i="17" s="1"/>
  <c r="A157" i="19"/>
  <c r="B157" i="19"/>
  <c r="C157" i="19"/>
  <c r="S157" i="19" s="1"/>
  <c r="G157" i="19"/>
  <c r="H157" i="19" s="1"/>
  <c r="I157" i="19" s="1"/>
  <c r="D157" i="19"/>
  <c r="E157" i="19" s="1"/>
  <c r="E165" i="17"/>
  <c r="B166" i="17"/>
  <c r="H166" i="17"/>
  <c r="I166" i="17" s="1"/>
  <c r="C166" i="17"/>
  <c r="S166" i="17" s="1"/>
  <c r="A166" i="17"/>
  <c r="G166" i="17"/>
  <c r="D166" i="17"/>
  <c r="E166" i="17" s="1"/>
  <c r="CH169" i="17" l="1"/>
  <c r="CI169" i="17" s="1"/>
  <c r="CF169" i="17"/>
  <c r="Q174" i="17"/>
  <c r="CE169" i="17"/>
  <c r="CC169" i="17"/>
  <c r="CG169" i="17"/>
  <c r="CD169" i="17"/>
  <c r="U175" i="17" s="1"/>
  <c r="CG162" i="19"/>
  <c r="CC162" i="19"/>
  <c r="CD162" i="19"/>
  <c r="U168" i="19" s="1"/>
  <c r="CH162" i="19"/>
  <c r="CI162" i="19" s="1"/>
  <c r="CE162" i="19"/>
  <c r="CF162" i="19"/>
  <c r="Q167" i="19"/>
  <c r="B167" i="17"/>
  <c r="H167" i="17"/>
  <c r="C167" i="17"/>
  <c r="S167" i="17" s="1"/>
  <c r="G167" i="17"/>
  <c r="I167" i="17"/>
  <c r="A167" i="17"/>
  <c r="D167" i="17"/>
  <c r="E167" i="17" s="1"/>
  <c r="B158" i="19"/>
  <c r="C158" i="19" s="1"/>
  <c r="S158" i="19" s="1"/>
  <c r="A158" i="19"/>
  <c r="G158" i="19"/>
  <c r="D158" i="19"/>
  <c r="E158" i="19" s="1"/>
  <c r="CO214" i="19"/>
  <c r="CK214" i="19"/>
  <c r="CM214" i="19" s="1"/>
  <c r="CN214" i="19" s="1"/>
  <c r="CO216" i="17"/>
  <c r="CK216" i="17"/>
  <c r="CM216" i="17" s="1"/>
  <c r="CN216" i="17" s="1"/>
  <c r="CG163" i="19" l="1"/>
  <c r="CF163" i="19"/>
  <c r="Q168" i="19"/>
  <c r="CE163" i="19"/>
  <c r="CC163" i="19"/>
  <c r="CD163" i="19" s="1"/>
  <c r="CO215" i="19"/>
  <c r="CK215" i="19"/>
  <c r="CM215" i="19" s="1"/>
  <c r="CN215" i="19"/>
  <c r="CN217" i="17"/>
  <c r="CO217" i="17"/>
  <c r="CK217" i="17"/>
  <c r="CM217" i="17" s="1"/>
  <c r="CF170" i="17"/>
  <c r="CE170" i="17"/>
  <c r="Q175" i="17"/>
  <c r="CH170" i="17"/>
  <c r="CC170" i="17"/>
  <c r="CI170" i="17"/>
  <c r="CD170" i="17"/>
  <c r="U176" i="17" s="1"/>
  <c r="CG170" i="17"/>
  <c r="H158" i="19"/>
  <c r="I158" i="19" s="1"/>
  <c r="A168" i="17"/>
  <c r="C168" i="17"/>
  <c r="S168" i="17" s="1"/>
  <c r="B168" i="17"/>
  <c r="G168" i="17"/>
  <c r="H168" i="17"/>
  <c r="I168" i="17" s="1"/>
  <c r="D168" i="17"/>
  <c r="E168" i="17" s="1"/>
  <c r="C169" i="17" l="1"/>
  <c r="S169" i="17" s="1"/>
  <c r="B169" i="17"/>
  <c r="H169" i="17"/>
  <c r="I169" i="17" s="1"/>
  <c r="D169" i="17"/>
  <c r="E169" i="17" s="1"/>
  <c r="A169" i="17"/>
  <c r="G169" i="17"/>
  <c r="U169" i="19"/>
  <c r="CH163" i="19"/>
  <c r="CI163" i="19" s="1"/>
  <c r="CG171" i="17"/>
  <c r="CE171" i="17"/>
  <c r="CI171" i="17"/>
  <c r="Q176" i="17"/>
  <c r="CC171" i="17"/>
  <c r="CF171" i="17"/>
  <c r="CD171" i="17"/>
  <c r="U177" i="17" s="1"/>
  <c r="CH171" i="17"/>
  <c r="CK218" i="17"/>
  <c r="CM218" i="17" s="1"/>
  <c r="CN218" i="17"/>
  <c r="CO218" i="17"/>
  <c r="B159" i="19"/>
  <c r="C159" i="19"/>
  <c r="S159" i="19" s="1"/>
  <c r="D159" i="19"/>
  <c r="E159" i="19" s="1"/>
  <c r="G159" i="19"/>
  <c r="A159" i="19"/>
  <c r="CN216" i="19"/>
  <c r="CO216" i="19"/>
  <c r="CK216" i="19"/>
  <c r="CM216" i="19" s="1"/>
  <c r="A170" i="17" l="1"/>
  <c r="G170" i="17"/>
  <c r="D170" i="17"/>
  <c r="E170" i="17" s="1"/>
  <c r="H170" i="17"/>
  <c r="I170" i="17" s="1"/>
  <c r="C170" i="17"/>
  <c r="S170" i="17" s="1"/>
  <c r="B170" i="17"/>
  <c r="CK217" i="19"/>
  <c r="CM217" i="19" s="1"/>
  <c r="CN217" i="19" s="1"/>
  <c r="CO217" i="19"/>
  <c r="CK219" i="17"/>
  <c r="CM219" i="17" s="1"/>
  <c r="CN219" i="17"/>
  <c r="CO219" i="17"/>
  <c r="CH172" i="17"/>
  <c r="CD172" i="17"/>
  <c r="U178" i="17" s="1"/>
  <c r="CI172" i="17"/>
  <c r="CF172" i="17"/>
  <c r="CG172" i="17"/>
  <c r="Q177" i="17"/>
  <c r="CC172" i="17"/>
  <c r="CE172" i="17"/>
  <c r="H159" i="19"/>
  <c r="I159" i="19" s="1"/>
  <c r="CD164" i="19"/>
  <c r="U170" i="19" s="1"/>
  <c r="CF164" i="19"/>
  <c r="CC164" i="19"/>
  <c r="CG164" i="19"/>
  <c r="CE164" i="19"/>
  <c r="CH164" i="19" s="1"/>
  <c r="CI164" i="19" s="1"/>
  <c r="Q169" i="19"/>
  <c r="G171" i="17" l="1"/>
  <c r="B171" i="17"/>
  <c r="H171" i="17"/>
  <c r="I171" i="17" s="1"/>
  <c r="C171" i="17"/>
  <c r="S171" i="17" s="1"/>
  <c r="D171" i="17"/>
  <c r="A171" i="17"/>
  <c r="CK218" i="19"/>
  <c r="CM218" i="19" s="1"/>
  <c r="CN218" i="19" s="1"/>
  <c r="CO218" i="19"/>
  <c r="CC165" i="19"/>
  <c r="CD165" i="19" s="1"/>
  <c r="Q170" i="19"/>
  <c r="CE165" i="19"/>
  <c r="CG165" i="19"/>
  <c r="CF165" i="19"/>
  <c r="CF173" i="17"/>
  <c r="CD173" i="17"/>
  <c r="U179" i="17" s="1"/>
  <c r="CE173" i="17"/>
  <c r="CH173" i="17"/>
  <c r="CI173" i="17"/>
  <c r="CC173" i="17"/>
  <c r="Q178" i="17"/>
  <c r="CG173" i="17"/>
  <c r="CN220" i="17"/>
  <c r="CO220" i="17"/>
  <c r="CK220" i="17"/>
  <c r="CM220" i="17" s="1"/>
  <c r="G160" i="19"/>
  <c r="A160" i="19"/>
  <c r="B160" i="19"/>
  <c r="D160" i="19"/>
  <c r="E160" i="19" s="1"/>
  <c r="C160" i="19"/>
  <c r="S160" i="19" s="1"/>
  <c r="CK219" i="19" l="1"/>
  <c r="CM219" i="19" s="1"/>
  <c r="CN219" i="19"/>
  <c r="CO219" i="19"/>
  <c r="A172" i="17"/>
  <c r="G172" i="17"/>
  <c r="B172" i="17"/>
  <c r="H172" i="17"/>
  <c r="I172" i="17" s="1"/>
  <c r="C172" i="17"/>
  <c r="S172" i="17" s="1"/>
  <c r="D172" i="17"/>
  <c r="U171" i="19"/>
  <c r="CH165" i="19"/>
  <c r="CI165" i="19" s="1"/>
  <c r="CO221" i="17"/>
  <c r="CK221" i="17"/>
  <c r="CM221" i="17" s="1"/>
  <c r="CN221" i="17" s="1"/>
  <c r="CI174" i="17"/>
  <c r="Q179" i="17"/>
  <c r="CG174" i="17"/>
  <c r="CC174" i="17"/>
  <c r="CE174" i="17"/>
  <c r="CF174" i="17"/>
  <c r="CD174" i="17"/>
  <c r="U180" i="17" s="1"/>
  <c r="CH174" i="17"/>
  <c r="H160" i="19"/>
  <c r="I160" i="19" s="1"/>
  <c r="E171" i="17"/>
  <c r="G173" i="17" l="1"/>
  <c r="A173" i="17"/>
  <c r="B173" i="17"/>
  <c r="H173" i="17"/>
  <c r="I173" i="17" s="1"/>
  <c r="D173" i="17"/>
  <c r="C173" i="17"/>
  <c r="S173" i="17" s="1"/>
  <c r="CK222" i="17"/>
  <c r="CM222" i="17" s="1"/>
  <c r="CN222" i="17" s="1"/>
  <c r="CO222" i="17"/>
  <c r="O123" i="17"/>
  <c r="A161" i="19"/>
  <c r="B161" i="19"/>
  <c r="C161" i="19"/>
  <c r="S161" i="19" s="1"/>
  <c r="H161" i="19"/>
  <c r="I161" i="19"/>
  <c r="G161" i="19"/>
  <c r="D161" i="19"/>
  <c r="E161" i="19" s="1"/>
  <c r="CE175" i="17"/>
  <c r="CD175" i="17"/>
  <c r="U181" i="17" s="1"/>
  <c r="CH175" i="17"/>
  <c r="CG175" i="17"/>
  <c r="CI175" i="17"/>
  <c r="CF175" i="17"/>
  <c r="Q180" i="17"/>
  <c r="CC175" i="17"/>
  <c r="CC166" i="19"/>
  <c r="CD166" i="19" s="1"/>
  <c r="U172" i="19" s="1"/>
  <c r="CE166" i="19"/>
  <c r="Q171" i="19"/>
  <c r="CF166" i="19"/>
  <c r="CH166" i="19" s="1"/>
  <c r="CI166" i="19" s="1"/>
  <c r="CG166" i="19"/>
  <c r="E172" i="17"/>
  <c r="CK220" i="19"/>
  <c r="CM220" i="19" s="1"/>
  <c r="CN220" i="19" s="1"/>
  <c r="CO220" i="19"/>
  <c r="CC167" i="19" l="1"/>
  <c r="CE167" i="19"/>
  <c r="CF167" i="19"/>
  <c r="CD167" i="19"/>
  <c r="U173" i="19" s="1"/>
  <c r="Q172" i="19"/>
  <c r="CG167" i="19"/>
  <c r="CH167" i="19" s="1"/>
  <c r="CI167" i="19" s="1"/>
  <c r="O122" i="19"/>
  <c r="CO221" i="19"/>
  <c r="CK221" i="19"/>
  <c r="CM221" i="19" s="1"/>
  <c r="CN221" i="19" s="1"/>
  <c r="B174" i="17"/>
  <c r="A174" i="17"/>
  <c r="H174" i="17"/>
  <c r="I174" i="17" s="1"/>
  <c r="G174" i="17"/>
  <c r="D174" i="17"/>
  <c r="C174" i="17"/>
  <c r="S174" i="17" s="1"/>
  <c r="CK223" i="17"/>
  <c r="CM223" i="17" s="1"/>
  <c r="CN223" i="17" s="1"/>
  <c r="CO223" i="17"/>
  <c r="D162" i="19"/>
  <c r="E162" i="19" s="1"/>
  <c r="B162" i="19"/>
  <c r="C162" i="19" s="1"/>
  <c r="S162" i="19" s="1"/>
  <c r="G162" i="19"/>
  <c r="A162" i="19"/>
  <c r="CE176" i="17"/>
  <c r="CC176" i="17"/>
  <c r="CD176" i="17"/>
  <c r="U182" i="17" s="1"/>
  <c r="CH176" i="17"/>
  <c r="Q181" i="17"/>
  <c r="CI176" i="17"/>
  <c r="CF176" i="17"/>
  <c r="CG176" i="17"/>
  <c r="O112" i="17"/>
  <c r="O113" i="17" s="1"/>
  <c r="O114" i="17" s="1"/>
  <c r="O115" i="17" s="1"/>
  <c r="O116" i="17" s="1"/>
  <c r="O117" i="17" s="1"/>
  <c r="O118" i="17" s="1"/>
  <c r="O119" i="17" s="1"/>
  <c r="O120" i="17" s="1"/>
  <c r="O121" i="17" s="1"/>
  <c r="O122" i="17" s="1"/>
  <c r="E173" i="17"/>
  <c r="CO224" i="17" l="1"/>
  <c r="CK224" i="17"/>
  <c r="CM224" i="17" s="1"/>
  <c r="CN224" i="17" s="1"/>
  <c r="D175" i="17"/>
  <c r="E175" i="17" s="1"/>
  <c r="C175" i="17"/>
  <c r="S175" i="17" s="1"/>
  <c r="H175" i="17"/>
  <c r="G175" i="17"/>
  <c r="I175" i="17"/>
  <c r="A175" i="17"/>
  <c r="B175" i="17"/>
  <c r="CC168" i="19"/>
  <c r="CE168" i="19"/>
  <c r="CH168" i="19" s="1"/>
  <c r="CI168" i="19" s="1"/>
  <c r="Q173" i="19"/>
  <c r="CD168" i="19"/>
  <c r="U174" i="19" s="1"/>
  <c r="CF168" i="19"/>
  <c r="CG168" i="19"/>
  <c r="CO222" i="19"/>
  <c r="CK222" i="19"/>
  <c r="CM222" i="19" s="1"/>
  <c r="CN222" i="19" s="1"/>
  <c r="CC177" i="17"/>
  <c r="CF177" i="17"/>
  <c r="Q182" i="17"/>
  <c r="CG177" i="17"/>
  <c r="CH177" i="17"/>
  <c r="CE177" i="17"/>
  <c r="CI177" i="17"/>
  <c r="CD177" i="17"/>
  <c r="U183" i="17" s="1"/>
  <c r="H162" i="19"/>
  <c r="I162" i="19" s="1"/>
  <c r="E174" i="17"/>
  <c r="O111" i="19"/>
  <c r="O112" i="19" s="1"/>
  <c r="O113" i="19" s="1"/>
  <c r="O114" i="19" s="1"/>
  <c r="O115" i="19" s="1"/>
  <c r="O116" i="19" s="1"/>
  <c r="O117" i="19" s="1"/>
  <c r="O118" i="19" s="1"/>
  <c r="O119" i="19" s="1"/>
  <c r="O120" i="19" s="1"/>
  <c r="O121" i="19" s="1"/>
  <c r="CO225" i="17" l="1"/>
  <c r="CK225" i="17"/>
  <c r="CM225" i="17" s="1"/>
  <c r="CN225" i="17" s="1"/>
  <c r="CC169" i="19"/>
  <c r="CF169" i="19"/>
  <c r="CD169" i="19"/>
  <c r="U175" i="19" s="1"/>
  <c r="Q174" i="19"/>
  <c r="CG169" i="19"/>
  <c r="CE169" i="19"/>
  <c r="CH169" i="19" s="1"/>
  <c r="CI169" i="19" s="1"/>
  <c r="CK223" i="19"/>
  <c r="CM223" i="19" s="1"/>
  <c r="CN223" i="19" s="1"/>
  <c r="CO223" i="19"/>
  <c r="CC178" i="17"/>
  <c r="CF178" i="17"/>
  <c r="Q183" i="17"/>
  <c r="CG178" i="17"/>
  <c r="CH178" i="17"/>
  <c r="CI178" i="17"/>
  <c r="CD178" i="17"/>
  <c r="U184" i="17" s="1"/>
  <c r="CE178" i="17"/>
  <c r="G163" i="19"/>
  <c r="B163" i="19"/>
  <c r="C163" i="19" s="1"/>
  <c r="S163" i="19" s="1"/>
  <c r="D163" i="19"/>
  <c r="E163" i="19" s="1"/>
  <c r="A163" i="19"/>
  <c r="G176" i="17"/>
  <c r="B176" i="17"/>
  <c r="D176" i="17"/>
  <c r="E176" i="17" s="1"/>
  <c r="A176" i="17"/>
  <c r="H176" i="17"/>
  <c r="C176" i="17"/>
  <c r="S176" i="17" s="1"/>
  <c r="I176" i="17"/>
  <c r="CO226" i="17" l="1"/>
  <c r="CK226" i="17"/>
  <c r="CM226" i="17" s="1"/>
  <c r="CN226" i="17"/>
  <c r="CC170" i="19"/>
  <c r="CD170" i="19" s="1"/>
  <c r="U176" i="19" s="1"/>
  <c r="Q175" i="19"/>
  <c r="CG170" i="19"/>
  <c r="CE170" i="19"/>
  <c r="CF170" i="19"/>
  <c r="CK224" i="19"/>
  <c r="CM224" i="19" s="1"/>
  <c r="CN224" i="19" s="1"/>
  <c r="CO224" i="19"/>
  <c r="CC179" i="17"/>
  <c r="CH179" i="17"/>
  <c r="CI179" i="17" s="1"/>
  <c r="CD179" i="17"/>
  <c r="U185" i="17" s="1"/>
  <c r="Q184" i="17"/>
  <c r="CE179" i="17"/>
  <c r="CG179" i="17"/>
  <c r="CF179" i="17"/>
  <c r="B177" i="17"/>
  <c r="G177" i="17"/>
  <c r="D177" i="17"/>
  <c r="E177" i="17" s="1"/>
  <c r="A177" i="17"/>
  <c r="C177" i="17"/>
  <c r="S177" i="17" s="1"/>
  <c r="H177" i="17"/>
  <c r="I177" i="17" s="1"/>
  <c r="H163" i="19"/>
  <c r="I163" i="19" s="1"/>
  <c r="CF180" i="17" l="1"/>
  <c r="CC180" i="17"/>
  <c r="Q185" i="17"/>
  <c r="CE180" i="17"/>
  <c r="CD180" i="17"/>
  <c r="U186" i="17" s="1"/>
  <c r="CH180" i="17"/>
  <c r="CG180" i="17"/>
  <c r="CI180" i="17"/>
  <c r="B178" i="17"/>
  <c r="G178" i="17"/>
  <c r="C178" i="17"/>
  <c r="S178" i="17" s="1"/>
  <c r="H178" i="17"/>
  <c r="I178" i="17" s="1"/>
  <c r="A178" i="17"/>
  <c r="D178" i="17"/>
  <c r="E178" i="17" s="1"/>
  <c r="CH170" i="19"/>
  <c r="CI170" i="19" s="1"/>
  <c r="CO225" i="19"/>
  <c r="CK225" i="19"/>
  <c r="CM225" i="19" s="1"/>
  <c r="CN225" i="19"/>
  <c r="CN227" i="17"/>
  <c r="CO227" i="17"/>
  <c r="CK227" i="17"/>
  <c r="CM227" i="17" s="1"/>
  <c r="A164" i="19"/>
  <c r="G164" i="19"/>
  <c r="B164" i="19"/>
  <c r="C164" i="19" s="1"/>
  <c r="S164" i="19" s="1"/>
  <c r="D164" i="19"/>
  <c r="E164" i="19" s="1"/>
  <c r="G179" i="17" l="1"/>
  <c r="H179" i="17"/>
  <c r="I179" i="17" s="1"/>
  <c r="B179" i="17"/>
  <c r="D179" i="17"/>
  <c r="E179" i="17" s="1"/>
  <c r="A179" i="17"/>
  <c r="C179" i="17"/>
  <c r="S179" i="17" s="1"/>
  <c r="CN228" i="17"/>
  <c r="CO228" i="17"/>
  <c r="CK228" i="17"/>
  <c r="CM228" i="17" s="1"/>
  <c r="CO226" i="19"/>
  <c r="CK226" i="19"/>
  <c r="CM226" i="19" s="1"/>
  <c r="CN226" i="19" s="1"/>
  <c r="CG171" i="19"/>
  <c r="CC171" i="19"/>
  <c r="CD171" i="19" s="1"/>
  <c r="U177" i="19" s="1"/>
  <c r="CF171" i="19"/>
  <c r="CE171" i="19"/>
  <c r="CH171" i="19" s="1"/>
  <c r="CI171" i="19" s="1"/>
  <c r="Q176" i="19"/>
  <c r="CF181" i="17"/>
  <c r="CH181" i="17"/>
  <c r="CI181" i="17" s="1"/>
  <c r="CC181" i="17"/>
  <c r="CD181" i="17"/>
  <c r="U187" i="17" s="1"/>
  <c r="CG181" i="17"/>
  <c r="CE181" i="17"/>
  <c r="Q186" i="17"/>
  <c r="H164" i="19"/>
  <c r="I164" i="19" s="1"/>
  <c r="CE172" i="19" l="1"/>
  <c r="CF172" i="19"/>
  <c r="CH172" i="19" s="1"/>
  <c r="CI172" i="19" s="1"/>
  <c r="Q177" i="19"/>
  <c r="CG172" i="19"/>
  <c r="CC172" i="19"/>
  <c r="CD172" i="19" s="1"/>
  <c r="U178" i="19" s="1"/>
  <c r="CO227" i="19"/>
  <c r="CK227" i="19"/>
  <c r="CM227" i="19" s="1"/>
  <c r="CN227" i="19"/>
  <c r="CI182" i="17"/>
  <c r="Q187" i="17"/>
  <c r="CC182" i="17"/>
  <c r="CG182" i="17"/>
  <c r="CD182" i="17"/>
  <c r="U188" i="17" s="1"/>
  <c r="CE182" i="17"/>
  <c r="CF182" i="17"/>
  <c r="CH182" i="17"/>
  <c r="B180" i="17"/>
  <c r="A180" i="17"/>
  <c r="C180" i="17"/>
  <c r="S180" i="17" s="1"/>
  <c r="H180" i="17"/>
  <c r="I180" i="17" s="1"/>
  <c r="G180" i="17"/>
  <c r="D180" i="17"/>
  <c r="E180" i="17" s="1"/>
  <c r="CO229" i="17"/>
  <c r="CK229" i="17"/>
  <c r="CM229" i="17" s="1"/>
  <c r="CN229" i="17" s="1"/>
  <c r="G165" i="19"/>
  <c r="D165" i="19"/>
  <c r="E165" i="19" s="1"/>
  <c r="C165" i="19"/>
  <c r="S165" i="19" s="1"/>
  <c r="B165" i="19"/>
  <c r="A165" i="19"/>
  <c r="D181" i="17" l="1"/>
  <c r="G181" i="17"/>
  <c r="H181" i="17"/>
  <c r="I181" i="17" s="1"/>
  <c r="B181" i="17"/>
  <c r="A181" i="17"/>
  <c r="C181" i="17"/>
  <c r="S181" i="17" s="1"/>
  <c r="CK230" i="17"/>
  <c r="CM230" i="17" s="1"/>
  <c r="CN230" i="17" s="1"/>
  <c r="CO230" i="17"/>
  <c r="CD173" i="19"/>
  <c r="U179" i="19" s="1"/>
  <c r="CG173" i="19"/>
  <c r="CH173" i="19" s="1"/>
  <c r="CI173" i="19" s="1"/>
  <c r="Q178" i="19"/>
  <c r="CE173" i="19"/>
  <c r="CF173" i="19"/>
  <c r="CC173" i="19"/>
  <c r="CC183" i="17"/>
  <c r="CF183" i="17"/>
  <c r="Q188" i="17"/>
  <c r="CE183" i="17"/>
  <c r="CG183" i="17"/>
  <c r="CD183" i="17"/>
  <c r="U189" i="17" s="1"/>
  <c r="CH183" i="17"/>
  <c r="CI183" i="17" s="1"/>
  <c r="CK228" i="19"/>
  <c r="CM228" i="19" s="1"/>
  <c r="CN228" i="19"/>
  <c r="CO228" i="19"/>
  <c r="H165" i="19"/>
  <c r="I165" i="19" s="1"/>
  <c r="CO231" i="17" l="1"/>
  <c r="CK231" i="17"/>
  <c r="CM231" i="17" s="1"/>
  <c r="CN231" i="17" s="1"/>
  <c r="B182" i="17"/>
  <c r="C182" i="17"/>
  <c r="S182" i="17" s="1"/>
  <c r="H182" i="17"/>
  <c r="I182" i="17"/>
  <c r="A182" i="17"/>
  <c r="D182" i="17"/>
  <c r="G182" i="17"/>
  <c r="CF174" i="19"/>
  <c r="Q179" i="19"/>
  <c r="CE174" i="19"/>
  <c r="CH174" i="19" s="1"/>
  <c r="CI174" i="19" s="1"/>
  <c r="CC174" i="19"/>
  <c r="CD174" i="19" s="1"/>
  <c r="U180" i="19" s="1"/>
  <c r="CG174" i="19"/>
  <c r="CC184" i="17"/>
  <c r="CG184" i="17"/>
  <c r="CI184" i="17"/>
  <c r="Q189" i="17"/>
  <c r="CF184" i="17"/>
  <c r="CE184" i="17"/>
  <c r="CD184" i="17"/>
  <c r="U190" i="17" s="1"/>
  <c r="CH184" i="17"/>
  <c r="CO229" i="19"/>
  <c r="CN229" i="19"/>
  <c r="CK229" i="19"/>
  <c r="CM229" i="19" s="1"/>
  <c r="D166" i="19"/>
  <c r="E166" i="19" s="1"/>
  <c r="A166" i="19"/>
  <c r="B166" i="19"/>
  <c r="C166" i="19" s="1"/>
  <c r="G166" i="19"/>
  <c r="E181" i="17"/>
  <c r="S166" i="19" l="1"/>
  <c r="H166" i="19"/>
  <c r="I166" i="19" s="1"/>
  <c r="CC175" i="19"/>
  <c r="CF175" i="19"/>
  <c r="CH175" i="19" s="1"/>
  <c r="CI175" i="19" s="1"/>
  <c r="Q180" i="19"/>
  <c r="CG175" i="19"/>
  <c r="CE175" i="19"/>
  <c r="CD175" i="19"/>
  <c r="U181" i="19" s="1"/>
  <c r="CO232" i="17"/>
  <c r="CK232" i="17"/>
  <c r="CM232" i="17" s="1"/>
  <c r="CN232" i="17" s="1"/>
  <c r="CO230" i="19"/>
  <c r="CK230" i="19"/>
  <c r="CM230" i="19" s="1"/>
  <c r="CN230" i="19" s="1"/>
  <c r="A183" i="17"/>
  <c r="H183" i="17"/>
  <c r="B183" i="17"/>
  <c r="D183" i="17"/>
  <c r="I183" i="17"/>
  <c r="C183" i="17"/>
  <c r="S183" i="17" s="1"/>
  <c r="G183" i="17"/>
  <c r="CG185" i="17"/>
  <c r="CD185" i="17"/>
  <c r="U191" i="17" s="1"/>
  <c r="CH185" i="17"/>
  <c r="CF185" i="17"/>
  <c r="CI185" i="17"/>
  <c r="Q190" i="17"/>
  <c r="CC185" i="17"/>
  <c r="CE185" i="17"/>
  <c r="E182" i="17"/>
  <c r="CO231" i="19" l="1"/>
  <c r="CK231" i="19"/>
  <c r="CM231" i="19" s="1"/>
  <c r="CN231" i="19" s="1"/>
  <c r="CK233" i="17"/>
  <c r="CM233" i="17" s="1"/>
  <c r="CN233" i="17" s="1"/>
  <c r="CO233" i="17"/>
  <c r="CF176" i="19"/>
  <c r="CE176" i="19"/>
  <c r="CG176" i="19"/>
  <c r="CC176" i="19"/>
  <c r="CD176" i="19" s="1"/>
  <c r="U182" i="19" s="1"/>
  <c r="Q181" i="19"/>
  <c r="B184" i="17"/>
  <c r="C184" i="17"/>
  <c r="S184" i="17" s="1"/>
  <c r="H184" i="17"/>
  <c r="D184" i="17"/>
  <c r="G184" i="17"/>
  <c r="A184" i="17"/>
  <c r="I184" i="17"/>
  <c r="E183" i="17"/>
  <c r="CC186" i="17"/>
  <c r="CD186" i="17"/>
  <c r="U192" i="17" s="1"/>
  <c r="Q191" i="17"/>
  <c r="CE186" i="17"/>
  <c r="CH186" i="17"/>
  <c r="CI186" i="17" s="1"/>
  <c r="CF186" i="17"/>
  <c r="CG186" i="17"/>
  <c r="B167" i="19"/>
  <c r="G167" i="19"/>
  <c r="C167" i="19"/>
  <c r="S167" i="19" s="1"/>
  <c r="A167" i="19"/>
  <c r="D167" i="19"/>
  <c r="E167" i="19" s="1"/>
  <c r="CK234" i="17" l="1"/>
  <c r="CM234" i="17" s="1"/>
  <c r="CN234" i="17" s="1"/>
  <c r="CO234" i="17"/>
  <c r="CE187" i="17"/>
  <c r="CG187" i="17"/>
  <c r="CF187" i="17"/>
  <c r="CH187" i="17"/>
  <c r="CI187" i="17"/>
  <c r="Q192" i="17"/>
  <c r="CC187" i="17"/>
  <c r="CD187" i="17"/>
  <c r="U193" i="17" s="1"/>
  <c r="CH176" i="19"/>
  <c r="CI176" i="19" s="1"/>
  <c r="CK232" i="19"/>
  <c r="CM232" i="19" s="1"/>
  <c r="CN232" i="19"/>
  <c r="CO232" i="19"/>
  <c r="H167" i="19"/>
  <c r="I167" i="19" s="1"/>
  <c r="E184" i="17"/>
  <c r="B185" i="17"/>
  <c r="G185" i="17"/>
  <c r="A185" i="17"/>
  <c r="D185" i="17"/>
  <c r="H185" i="17"/>
  <c r="C185" i="17"/>
  <c r="S185" i="17" s="1"/>
  <c r="I185" i="17"/>
  <c r="CO235" i="17" l="1"/>
  <c r="CK235" i="17"/>
  <c r="CM235" i="17" s="1"/>
  <c r="CN235" i="17"/>
  <c r="A186" i="17"/>
  <c r="D186" i="17"/>
  <c r="B186" i="17"/>
  <c r="G186" i="17"/>
  <c r="C186" i="17"/>
  <c r="S186" i="17" s="1"/>
  <c r="H186" i="17"/>
  <c r="I186" i="17" s="1"/>
  <c r="G168" i="19"/>
  <c r="D168" i="19"/>
  <c r="E168" i="19" s="1"/>
  <c r="B168" i="19"/>
  <c r="C168" i="19"/>
  <c r="S168" i="19" s="1"/>
  <c r="A168" i="19"/>
  <c r="CF177" i="19"/>
  <c r="CE177" i="19"/>
  <c r="CH177" i="19" s="1"/>
  <c r="CI177" i="19" s="1"/>
  <c r="CC177" i="19"/>
  <c r="Q182" i="19"/>
  <c r="CG177" i="19"/>
  <c r="CD177" i="19"/>
  <c r="U183" i="19" s="1"/>
  <c r="Q193" i="17"/>
  <c r="CG188" i="17"/>
  <c r="CC188" i="17"/>
  <c r="CH188" i="17"/>
  <c r="CI188" i="17" s="1"/>
  <c r="CF188" i="17"/>
  <c r="CD188" i="17"/>
  <c r="U194" i="17" s="1"/>
  <c r="CE188" i="17"/>
  <c r="CO233" i="19"/>
  <c r="CK233" i="19"/>
  <c r="CM233" i="19" s="1"/>
  <c r="CN233" i="19" s="1"/>
  <c r="E185" i="17"/>
  <c r="CC178" i="19" l="1"/>
  <c r="CD178" i="19"/>
  <c r="U184" i="19" s="1"/>
  <c r="Q183" i="19"/>
  <c r="CG178" i="19"/>
  <c r="CF178" i="19"/>
  <c r="CE178" i="19"/>
  <c r="CH178" i="19" s="1"/>
  <c r="CI178" i="19" s="1"/>
  <c r="CE189" i="17"/>
  <c r="CC189" i="17"/>
  <c r="CH189" i="17"/>
  <c r="CI189" i="17" s="1"/>
  <c r="CF189" i="17"/>
  <c r="CG189" i="17"/>
  <c r="CD189" i="17"/>
  <c r="U195" i="17" s="1"/>
  <c r="Q194" i="17"/>
  <c r="CO234" i="19"/>
  <c r="CK234" i="19"/>
  <c r="CM234" i="19" s="1"/>
  <c r="CN234" i="19"/>
  <c r="C187" i="17"/>
  <c r="S187" i="17" s="1"/>
  <c r="A187" i="17"/>
  <c r="G187" i="17"/>
  <c r="D187" i="17"/>
  <c r="E187" i="17" s="1"/>
  <c r="H187" i="17"/>
  <c r="I187" i="17" s="1"/>
  <c r="B187" i="17"/>
  <c r="H168" i="19"/>
  <c r="I168" i="19" s="1"/>
  <c r="CK236" i="17"/>
  <c r="CM236" i="17" s="1"/>
  <c r="CN236" i="17" s="1"/>
  <c r="CO236" i="17"/>
  <c r="E186" i="17"/>
  <c r="CO237" i="17" l="1"/>
  <c r="CK237" i="17"/>
  <c r="CM237" i="17" s="1"/>
  <c r="CN237" i="17"/>
  <c r="CF179" i="19"/>
  <c r="CG179" i="19"/>
  <c r="CC179" i="19"/>
  <c r="Q184" i="19"/>
  <c r="CD179" i="19"/>
  <c r="U185" i="19" s="1"/>
  <c r="CE179" i="19"/>
  <c r="CH179" i="19" s="1"/>
  <c r="CI179" i="19" s="1"/>
  <c r="B188" i="17"/>
  <c r="C188" i="17"/>
  <c r="S188" i="17" s="1"/>
  <c r="G188" i="17"/>
  <c r="H188" i="17"/>
  <c r="A188" i="17"/>
  <c r="I188" i="17"/>
  <c r="D188" i="17"/>
  <c r="E188" i="17" s="1"/>
  <c r="CE190" i="17"/>
  <c r="CH190" i="17"/>
  <c r="CF190" i="17"/>
  <c r="CI190" i="17"/>
  <c r="CD190" i="17"/>
  <c r="U196" i="17" s="1"/>
  <c r="CC190" i="17"/>
  <c r="CG190" i="17"/>
  <c r="Q195" i="17"/>
  <c r="CN235" i="19"/>
  <c r="CO235" i="19"/>
  <c r="CK235" i="19"/>
  <c r="CM235" i="19" s="1"/>
  <c r="G169" i="19"/>
  <c r="C169" i="19"/>
  <c r="S169" i="19" s="1"/>
  <c r="D169" i="19"/>
  <c r="E169" i="19" s="1"/>
  <c r="H169" i="19" s="1"/>
  <c r="I169" i="19" s="1"/>
  <c r="B169" i="19"/>
  <c r="A169" i="19"/>
  <c r="B170" i="19" l="1"/>
  <c r="C170" i="19" s="1"/>
  <c r="S170" i="19" s="1"/>
  <c r="A170" i="19"/>
  <c r="D170" i="19"/>
  <c r="E170" i="19" s="1"/>
  <c r="G170" i="19"/>
  <c r="CG180" i="19"/>
  <c r="CH180" i="19" s="1"/>
  <c r="CI180" i="19" s="1"/>
  <c r="Q185" i="19"/>
  <c r="CE180" i="19"/>
  <c r="CC180" i="19"/>
  <c r="CD180" i="19" s="1"/>
  <c r="U186" i="19" s="1"/>
  <c r="CF180" i="19"/>
  <c r="CN236" i="19"/>
  <c r="CO236" i="19"/>
  <c r="CK236" i="19"/>
  <c r="CM236" i="19" s="1"/>
  <c r="CO238" i="17"/>
  <c r="CK238" i="17"/>
  <c r="CM238" i="17" s="1"/>
  <c r="CN238" i="17" s="1"/>
  <c r="CF191" i="17"/>
  <c r="CG191" i="17"/>
  <c r="CC191" i="17"/>
  <c r="CE191" i="17"/>
  <c r="Q196" i="17"/>
  <c r="CD191" i="17"/>
  <c r="U197" i="17" s="1"/>
  <c r="CH191" i="17"/>
  <c r="CI191" i="17" s="1"/>
  <c r="G189" i="17"/>
  <c r="B189" i="17"/>
  <c r="A189" i="17"/>
  <c r="H189" i="17"/>
  <c r="D189" i="17"/>
  <c r="I189" i="17"/>
  <c r="C189" i="17"/>
  <c r="S189" i="17" s="1"/>
  <c r="CE192" i="17" l="1"/>
  <c r="CF192" i="17"/>
  <c r="CC192" i="17"/>
  <c r="CG192" i="17"/>
  <c r="CD192" i="17"/>
  <c r="U198" i="17" s="1"/>
  <c r="CH192" i="17"/>
  <c r="CI192" i="17" s="1"/>
  <c r="Q197" i="17"/>
  <c r="CE181" i="19"/>
  <c r="CF181" i="19"/>
  <c r="Q186" i="19"/>
  <c r="CG181" i="19"/>
  <c r="CC181" i="19"/>
  <c r="CD181" i="19" s="1"/>
  <c r="U187" i="19" s="1"/>
  <c r="CO239" i="17"/>
  <c r="CK239" i="17"/>
  <c r="CM239" i="17" s="1"/>
  <c r="CN239" i="17" s="1"/>
  <c r="CO237" i="19"/>
  <c r="CK237" i="19"/>
  <c r="CM237" i="19" s="1"/>
  <c r="CN237" i="19" s="1"/>
  <c r="B190" i="17"/>
  <c r="A190" i="17"/>
  <c r="C190" i="17"/>
  <c r="S190" i="17" s="1"/>
  <c r="D190" i="17"/>
  <c r="H190" i="17"/>
  <c r="I190" i="17"/>
  <c r="G190" i="17"/>
  <c r="E189" i="17"/>
  <c r="H170" i="19"/>
  <c r="I170" i="19" s="1"/>
  <c r="CO240" i="17" l="1"/>
  <c r="CK240" i="17"/>
  <c r="CM240" i="17" s="1"/>
  <c r="CN240" i="17" s="1"/>
  <c r="CO238" i="19"/>
  <c r="CK238" i="19"/>
  <c r="CM238" i="19" s="1"/>
  <c r="CN238" i="19"/>
  <c r="CH181" i="19"/>
  <c r="CI181" i="19" s="1"/>
  <c r="CD193" i="17"/>
  <c r="U199" i="17" s="1"/>
  <c r="CE193" i="17"/>
  <c r="CH193" i="17"/>
  <c r="CF193" i="17"/>
  <c r="Q198" i="17"/>
  <c r="CI193" i="17"/>
  <c r="CC193" i="17"/>
  <c r="CG193" i="17"/>
  <c r="H191" i="17"/>
  <c r="I191" i="17" s="1"/>
  <c r="A191" i="17"/>
  <c r="B191" i="17"/>
  <c r="D191" i="17"/>
  <c r="E191" i="17" s="1"/>
  <c r="G191" i="17"/>
  <c r="C191" i="17"/>
  <c r="S191" i="17" s="1"/>
  <c r="D171" i="19"/>
  <c r="E171" i="19" s="1"/>
  <c r="A171" i="19"/>
  <c r="G171" i="19"/>
  <c r="B171" i="19"/>
  <c r="C171" i="19"/>
  <c r="S171" i="19" s="1"/>
  <c r="E190" i="17"/>
  <c r="A192" i="17" l="1"/>
  <c r="D192" i="17"/>
  <c r="B192" i="17"/>
  <c r="H192" i="17"/>
  <c r="I192" i="17" s="1"/>
  <c r="G192" i="17"/>
  <c r="C192" i="17"/>
  <c r="S192" i="17" s="1"/>
  <c r="CO241" i="17"/>
  <c r="CK241" i="17"/>
  <c r="CM241" i="17" s="1"/>
  <c r="CN241" i="17"/>
  <c r="CE182" i="19"/>
  <c r="CH182" i="19" s="1"/>
  <c r="CI182" i="19" s="1"/>
  <c r="Q187" i="19"/>
  <c r="CG182" i="19"/>
  <c r="CD182" i="19"/>
  <c r="U188" i="19" s="1"/>
  <c r="CF182" i="19"/>
  <c r="CC182" i="19"/>
  <c r="CO239" i="19"/>
  <c r="CK239" i="19"/>
  <c r="CM239" i="19" s="1"/>
  <c r="CN239" i="19" s="1"/>
  <c r="H171" i="19"/>
  <c r="I171" i="19" s="1"/>
  <c r="CD194" i="17"/>
  <c r="U200" i="17" s="1"/>
  <c r="CE194" i="17"/>
  <c r="CG194" i="17"/>
  <c r="CH194" i="17"/>
  <c r="Q199" i="17"/>
  <c r="CI194" i="17"/>
  <c r="CF194" i="17"/>
  <c r="CC194" i="17"/>
  <c r="CC183" i="19" l="1"/>
  <c r="CD183" i="19"/>
  <c r="U189" i="19" s="1"/>
  <c r="CG183" i="19"/>
  <c r="CF183" i="19"/>
  <c r="CE183" i="19"/>
  <c r="CH183" i="19"/>
  <c r="CI183" i="19" s="1"/>
  <c r="Q188" i="19"/>
  <c r="B193" i="17"/>
  <c r="A193" i="17"/>
  <c r="G193" i="17"/>
  <c r="D193" i="17"/>
  <c r="H193" i="17"/>
  <c r="I193" i="17" s="1"/>
  <c r="C193" i="17"/>
  <c r="S193" i="17" s="1"/>
  <c r="CO240" i="19"/>
  <c r="CK240" i="19"/>
  <c r="CM240" i="19" s="1"/>
  <c r="CN240" i="19" s="1"/>
  <c r="B172" i="19"/>
  <c r="G172" i="19"/>
  <c r="D172" i="19"/>
  <c r="E172" i="19" s="1"/>
  <c r="A172" i="19"/>
  <c r="C172" i="19"/>
  <c r="S172" i="19" s="1"/>
  <c r="E192" i="17"/>
  <c r="Q200" i="17"/>
  <c r="CI195" i="17"/>
  <c r="CG195" i="17"/>
  <c r="CC195" i="17"/>
  <c r="CF195" i="17"/>
  <c r="CD195" i="17"/>
  <c r="U201" i="17" s="1"/>
  <c r="CE195" i="17"/>
  <c r="CH195" i="17"/>
  <c r="CO242" i="17"/>
  <c r="CK242" i="17"/>
  <c r="CM242" i="17" s="1"/>
  <c r="CN242" i="17" s="1"/>
  <c r="CK243" i="17" l="1"/>
  <c r="CM243" i="17" s="1"/>
  <c r="CN243" i="17"/>
  <c r="CO243" i="17"/>
  <c r="CN241" i="19"/>
  <c r="CK241" i="19"/>
  <c r="CM241" i="19" s="1"/>
  <c r="CO241" i="19"/>
  <c r="Q189" i="19"/>
  <c r="CC184" i="19"/>
  <c r="CF184" i="19"/>
  <c r="CE184" i="19"/>
  <c r="CD184" i="19"/>
  <c r="U190" i="19" s="1"/>
  <c r="CG184" i="19"/>
  <c r="CH184" i="19" s="1"/>
  <c r="CI184" i="19" s="1"/>
  <c r="A194" i="17"/>
  <c r="G194" i="17"/>
  <c r="D194" i="17"/>
  <c r="B194" i="17"/>
  <c r="H194" i="17"/>
  <c r="I194" i="17" s="1"/>
  <c r="C194" i="17"/>
  <c r="S194" i="17" s="1"/>
  <c r="CF196" i="17"/>
  <c r="CC196" i="17"/>
  <c r="CE196" i="17"/>
  <c r="CH196" i="17"/>
  <c r="CD196" i="17"/>
  <c r="U202" i="17" s="1"/>
  <c r="CI196" i="17"/>
  <c r="Q201" i="17"/>
  <c r="CG196" i="17"/>
  <c r="H172" i="19"/>
  <c r="I172" i="19" s="1"/>
  <c r="E193" i="17"/>
  <c r="CF185" i="19" l="1"/>
  <c r="Q190" i="19"/>
  <c r="CG185" i="19"/>
  <c r="CH185" i="19" s="1"/>
  <c r="CI185" i="19" s="1"/>
  <c r="CE185" i="19"/>
  <c r="CC185" i="19"/>
  <c r="CD185" i="19"/>
  <c r="U191" i="19" s="1"/>
  <c r="B195" i="17"/>
  <c r="G195" i="17"/>
  <c r="C195" i="17"/>
  <c r="S195" i="17" s="1"/>
  <c r="H195" i="17"/>
  <c r="I195" i="17" s="1"/>
  <c r="D195" i="17"/>
  <c r="A195" i="17"/>
  <c r="CN242" i="19"/>
  <c r="CK242" i="19"/>
  <c r="CM242" i="19" s="1"/>
  <c r="CO242" i="19"/>
  <c r="Q202" i="17"/>
  <c r="CG197" i="17"/>
  <c r="CC197" i="17"/>
  <c r="CE197" i="17"/>
  <c r="CH197" i="17"/>
  <c r="CI197" i="17" s="1"/>
  <c r="CD197" i="17"/>
  <c r="U203" i="17" s="1"/>
  <c r="CF197" i="17"/>
  <c r="E194" i="17"/>
  <c r="CN244" i="17"/>
  <c r="CO244" i="17"/>
  <c r="CK244" i="17"/>
  <c r="CM244" i="17" s="1"/>
  <c r="D173" i="19"/>
  <c r="E173" i="19" s="1"/>
  <c r="C173" i="19"/>
  <c r="S173" i="19" s="1"/>
  <c r="B173" i="19"/>
  <c r="A173" i="19"/>
  <c r="G173" i="19"/>
  <c r="Q191" i="19" l="1"/>
  <c r="CC186" i="19"/>
  <c r="CD186" i="19" s="1"/>
  <c r="U192" i="19" s="1"/>
  <c r="CF186" i="19"/>
  <c r="CG186" i="19"/>
  <c r="CE186" i="19"/>
  <c r="CG198" i="17"/>
  <c r="CE198" i="17"/>
  <c r="CD198" i="17"/>
  <c r="U204" i="17" s="1"/>
  <c r="CH198" i="17"/>
  <c r="CI198" i="17" s="1"/>
  <c r="CF198" i="17"/>
  <c r="CC198" i="17"/>
  <c r="Q203" i="17"/>
  <c r="C196" i="17"/>
  <c r="S196" i="17" s="1"/>
  <c r="D196" i="17"/>
  <c r="H196" i="17"/>
  <c r="I196" i="17" s="1"/>
  <c r="G196" i="17"/>
  <c r="B196" i="17"/>
  <c r="A196" i="17"/>
  <c r="CK245" i="17"/>
  <c r="CM245" i="17" s="1"/>
  <c r="CN245" i="17"/>
  <c r="CO245" i="17"/>
  <c r="CK243" i="19"/>
  <c r="CM243" i="19" s="1"/>
  <c r="CN243" i="19" s="1"/>
  <c r="CO243" i="19"/>
  <c r="H173" i="19"/>
  <c r="I173" i="19" s="1"/>
  <c r="E195" i="17"/>
  <c r="C197" i="17" l="1"/>
  <c r="S197" i="17" s="1"/>
  <c r="A197" i="17"/>
  <c r="G197" i="17"/>
  <c r="D197" i="17"/>
  <c r="B197" i="17"/>
  <c r="H197" i="17"/>
  <c r="I197" i="17" s="1"/>
  <c r="CO244" i="19"/>
  <c r="CK244" i="19"/>
  <c r="CM244" i="19" s="1"/>
  <c r="CN244" i="19" s="1"/>
  <c r="CF199" i="17"/>
  <c r="CD199" i="17"/>
  <c r="U205" i="17" s="1"/>
  <c r="CH199" i="17"/>
  <c r="CI199" i="17" s="1"/>
  <c r="CE199" i="17"/>
  <c r="CG199" i="17"/>
  <c r="Q204" i="17"/>
  <c r="CC199" i="17"/>
  <c r="CH186" i="19"/>
  <c r="CI186" i="19" s="1"/>
  <c r="D174" i="19"/>
  <c r="E174" i="19" s="1"/>
  <c r="B174" i="19"/>
  <c r="C174" i="19" s="1"/>
  <c r="S174" i="19" s="1"/>
  <c r="A174" i="19"/>
  <c r="G174" i="19"/>
  <c r="E196" i="17"/>
  <c r="CN246" i="17"/>
  <c r="CO246" i="17"/>
  <c r="CK246" i="17"/>
  <c r="CM246" i="17" s="1"/>
  <c r="CO245" i="19" l="1"/>
  <c r="CK245" i="19"/>
  <c r="CM245" i="19" s="1"/>
  <c r="CN245" i="19" s="1"/>
  <c r="CI200" i="17"/>
  <c r="CC200" i="17"/>
  <c r="CG200" i="17"/>
  <c r="CD200" i="17"/>
  <c r="U206" i="17" s="1"/>
  <c r="Q205" i="17"/>
  <c r="CE200" i="17"/>
  <c r="CH200" i="17"/>
  <c r="CF200" i="17"/>
  <c r="A198" i="17"/>
  <c r="B198" i="17"/>
  <c r="G198" i="17"/>
  <c r="H198" i="17"/>
  <c r="I198" i="17" s="1"/>
  <c r="D198" i="17"/>
  <c r="C198" i="17"/>
  <c r="S198" i="17" s="1"/>
  <c r="CK247" i="17"/>
  <c r="CM247" i="17" s="1"/>
  <c r="CN247" i="17" s="1"/>
  <c r="CO247" i="17"/>
  <c r="H174" i="19"/>
  <c r="I174" i="19" s="1"/>
  <c r="CF187" i="19"/>
  <c r="CC187" i="19"/>
  <c r="CG187" i="19"/>
  <c r="Q192" i="19"/>
  <c r="CD187" i="19"/>
  <c r="U193" i="19" s="1"/>
  <c r="CE187" i="19"/>
  <c r="CH187" i="19" s="1"/>
  <c r="CI187" i="19" s="1"/>
  <c r="E197" i="17"/>
  <c r="D199" i="17" l="1"/>
  <c r="C199" i="17"/>
  <c r="S199" i="17" s="1"/>
  <c r="H199" i="17"/>
  <c r="A199" i="17"/>
  <c r="I199" i="17"/>
  <c r="B199" i="17"/>
  <c r="G199" i="17"/>
  <c r="CO246" i="19"/>
  <c r="CK246" i="19"/>
  <c r="CM246" i="19" s="1"/>
  <c r="CN246" i="19" s="1"/>
  <c r="CC188" i="19"/>
  <c r="Q193" i="19"/>
  <c r="CD188" i="19"/>
  <c r="U194" i="19" s="1"/>
  <c r="CE188" i="19"/>
  <c r="CG188" i="19"/>
  <c r="CF188" i="19"/>
  <c r="CH188" i="19" s="1"/>
  <c r="CI188" i="19" s="1"/>
  <c r="O135" i="17"/>
  <c r="CO248" i="17"/>
  <c r="CK248" i="17"/>
  <c r="CM248" i="17" s="1"/>
  <c r="CN248" i="17" s="1"/>
  <c r="CC201" i="17"/>
  <c r="CF201" i="17"/>
  <c r="CD201" i="17"/>
  <c r="U207" i="17" s="1"/>
  <c r="CG201" i="17"/>
  <c r="CE201" i="17"/>
  <c r="Q206" i="17"/>
  <c r="CH201" i="17"/>
  <c r="CI201" i="17" s="1"/>
  <c r="B175" i="19"/>
  <c r="C175" i="19" s="1"/>
  <c r="S175" i="19" s="1"/>
  <c r="A175" i="19"/>
  <c r="G175" i="19"/>
  <c r="D175" i="19"/>
  <c r="E175" i="19" s="1"/>
  <c r="E198" i="17"/>
  <c r="CG189" i="19" l="1"/>
  <c r="CD189" i="19"/>
  <c r="U195" i="19" s="1"/>
  <c r="Q194" i="19"/>
  <c r="CC189" i="19"/>
  <c r="CH189" i="19"/>
  <c r="CI189" i="19" s="1"/>
  <c r="CE189" i="19"/>
  <c r="CF189" i="19"/>
  <c r="CO249" i="17"/>
  <c r="CK249" i="17"/>
  <c r="CM249" i="17" s="1"/>
  <c r="CN249" i="17" s="1"/>
  <c r="CG202" i="17"/>
  <c r="CE202" i="17"/>
  <c r="CC202" i="17"/>
  <c r="CH202" i="17"/>
  <c r="CI202" i="17" s="1"/>
  <c r="Q207" i="17"/>
  <c r="CF202" i="17"/>
  <c r="CD202" i="17"/>
  <c r="U208" i="17" s="1"/>
  <c r="CO247" i="19"/>
  <c r="O134" i="19"/>
  <c r="CK247" i="19"/>
  <c r="CM247" i="19" s="1"/>
  <c r="CN247" i="19" s="1"/>
  <c r="O124" i="17"/>
  <c r="O125" i="17" s="1"/>
  <c r="O126" i="17" s="1"/>
  <c r="O127" i="17" s="1"/>
  <c r="O128" i="17" s="1"/>
  <c r="O129" i="17" s="1"/>
  <c r="O130" i="17" s="1"/>
  <c r="O131" i="17" s="1"/>
  <c r="O132" i="17" s="1"/>
  <c r="O133" i="17" s="1"/>
  <c r="O134" i="17" s="1"/>
  <c r="H175" i="19"/>
  <c r="I175" i="19" s="1"/>
  <c r="D200" i="17"/>
  <c r="H200" i="17"/>
  <c r="A200" i="17"/>
  <c r="I200" i="17"/>
  <c r="B200" i="17"/>
  <c r="G200" i="17"/>
  <c r="C200" i="17"/>
  <c r="S200" i="17" s="1"/>
  <c r="E199" i="17"/>
  <c r="CO248" i="19" l="1"/>
  <c r="CK248" i="19"/>
  <c r="CM248" i="19" s="1"/>
  <c r="CN248" i="19" s="1"/>
  <c r="Q208" i="17"/>
  <c r="CC203" i="17"/>
  <c r="CD203" i="17"/>
  <c r="U209" i="17" s="1"/>
  <c r="CG203" i="17"/>
  <c r="CE203" i="17"/>
  <c r="CF203" i="17"/>
  <c r="CH203" i="17"/>
  <c r="CI203" i="17" s="1"/>
  <c r="CO250" i="17"/>
  <c r="CK250" i="17"/>
  <c r="CM250" i="17" s="1"/>
  <c r="CN250" i="17" s="1"/>
  <c r="CG190" i="19"/>
  <c r="CC190" i="19"/>
  <c r="CD190" i="19" s="1"/>
  <c r="CE190" i="19"/>
  <c r="CF190" i="19"/>
  <c r="Q195" i="19"/>
  <c r="E200" i="17"/>
  <c r="D176" i="19"/>
  <c r="E176" i="19" s="1"/>
  <c r="A176" i="19"/>
  <c r="B176" i="19"/>
  <c r="C176" i="19" s="1"/>
  <c r="G176" i="19"/>
  <c r="B201" i="17"/>
  <c r="C201" i="17"/>
  <c r="S201" i="17" s="1"/>
  <c r="A201" i="17"/>
  <c r="H201" i="17"/>
  <c r="D201" i="17"/>
  <c r="E201" i="17" s="1"/>
  <c r="G201" i="17"/>
  <c r="I201" i="17"/>
  <c r="O123" i="19"/>
  <c r="O124" i="19" s="1"/>
  <c r="O125" i="19" s="1"/>
  <c r="O126" i="19" s="1"/>
  <c r="O127" i="19" s="1"/>
  <c r="O128" i="19" s="1"/>
  <c r="O129" i="19" s="1"/>
  <c r="O130" i="19" s="1"/>
  <c r="O131" i="19" s="1"/>
  <c r="O132" i="19" s="1"/>
  <c r="O133" i="19" s="1"/>
  <c r="CK251" i="17" l="1"/>
  <c r="CM251" i="17" s="1"/>
  <c r="CN251" i="17"/>
  <c r="CO251" i="17"/>
  <c r="CO249" i="19"/>
  <c r="CK249" i="19"/>
  <c r="CM249" i="19" s="1"/>
  <c r="CN249" i="19"/>
  <c r="S176" i="19"/>
  <c r="H176" i="19"/>
  <c r="I176" i="19" s="1"/>
  <c r="U196" i="19"/>
  <c r="CH190" i="19"/>
  <c r="CI190" i="19" s="1"/>
  <c r="CG204" i="17"/>
  <c r="CC204" i="17"/>
  <c r="CD204" i="17"/>
  <c r="U210" i="17" s="1"/>
  <c r="CE204" i="17"/>
  <c r="Q209" i="17"/>
  <c r="CH204" i="17"/>
  <c r="CI204" i="17" s="1"/>
  <c r="CF204" i="17"/>
  <c r="A202" i="17"/>
  <c r="D202" i="17"/>
  <c r="E202" i="17" s="1"/>
  <c r="H202" i="17"/>
  <c r="B202" i="17"/>
  <c r="I202" i="17"/>
  <c r="G202" i="17"/>
  <c r="C202" i="17"/>
  <c r="S202" i="17" s="1"/>
  <c r="CE205" i="17" l="1"/>
  <c r="CH205" i="17"/>
  <c r="CF205" i="17"/>
  <c r="CI205" i="17"/>
  <c r="CC205" i="17"/>
  <c r="Q210" i="17"/>
  <c r="CG205" i="17"/>
  <c r="CD205" i="17"/>
  <c r="U211" i="17" s="1"/>
  <c r="G203" i="17"/>
  <c r="C203" i="17"/>
  <c r="S203" i="17" s="1"/>
  <c r="D203" i="17"/>
  <c r="E203" i="17" s="1"/>
  <c r="H203" i="17"/>
  <c r="I203" i="17" s="1"/>
  <c r="A203" i="17"/>
  <c r="B203" i="17"/>
  <c r="B177" i="19"/>
  <c r="C177" i="19" s="1"/>
  <c r="S177" i="19" s="1"/>
  <c r="D177" i="19"/>
  <c r="E177" i="19" s="1"/>
  <c r="A177" i="19"/>
  <c r="G177" i="19"/>
  <c r="CG191" i="19"/>
  <c r="Q196" i="19"/>
  <c r="CE191" i="19"/>
  <c r="CH191" i="19" s="1"/>
  <c r="CI191" i="19" s="1"/>
  <c r="CD191" i="19"/>
  <c r="U197" i="19" s="1"/>
  <c r="CC191" i="19"/>
  <c r="CF191" i="19"/>
  <c r="CN250" i="19"/>
  <c r="CO250" i="19"/>
  <c r="CK250" i="19"/>
  <c r="CM250" i="19" s="1"/>
  <c r="CK252" i="17"/>
  <c r="CM252" i="17" s="1"/>
  <c r="CN252" i="17" s="1"/>
  <c r="CO252" i="17"/>
  <c r="CO253" i="17" l="1"/>
  <c r="CK253" i="17"/>
  <c r="CM253" i="17" s="1"/>
  <c r="CN253" i="17"/>
  <c r="D204" i="17"/>
  <c r="E204" i="17" s="1"/>
  <c r="G204" i="17"/>
  <c r="H204" i="17"/>
  <c r="I204" i="17" s="1"/>
  <c r="B204" i="17"/>
  <c r="A204" i="17"/>
  <c r="C204" i="17"/>
  <c r="S204" i="17" s="1"/>
  <c r="CC192" i="19"/>
  <c r="CD192" i="19" s="1"/>
  <c r="CE192" i="19"/>
  <c r="Q197" i="19"/>
  <c r="CF192" i="19"/>
  <c r="CG192" i="19"/>
  <c r="CH206" i="17"/>
  <c r="CI206" i="17" s="1"/>
  <c r="CD206" i="17"/>
  <c r="U212" i="17" s="1"/>
  <c r="Q211" i="17"/>
  <c r="CF206" i="17"/>
  <c r="CE206" i="17"/>
  <c r="CC206" i="17"/>
  <c r="CG206" i="17"/>
  <c r="CK251" i="19"/>
  <c r="CM251" i="19" s="1"/>
  <c r="CN251" i="19" s="1"/>
  <c r="CO251" i="19"/>
  <c r="H177" i="19"/>
  <c r="I177" i="19" s="1"/>
  <c r="CE207" i="17" l="1"/>
  <c r="CD207" i="17"/>
  <c r="U213" i="17" s="1"/>
  <c r="CF207" i="17"/>
  <c r="CG207" i="17"/>
  <c r="CC207" i="17"/>
  <c r="Q212" i="17"/>
  <c r="CH207" i="17"/>
  <c r="CI207" i="17" s="1"/>
  <c r="CK252" i="19"/>
  <c r="CM252" i="19" s="1"/>
  <c r="CN252" i="19"/>
  <c r="CO252" i="19"/>
  <c r="G205" i="17"/>
  <c r="A205" i="17"/>
  <c r="B205" i="17"/>
  <c r="C205" i="17"/>
  <c r="S205" i="17" s="1"/>
  <c r="D205" i="17"/>
  <c r="H205" i="17"/>
  <c r="I205" i="17" s="1"/>
  <c r="U198" i="19"/>
  <c r="CH192" i="19"/>
  <c r="CI192" i="19" s="1"/>
  <c r="G178" i="19"/>
  <c r="B178" i="19"/>
  <c r="C178" i="19" s="1"/>
  <c r="D178" i="19"/>
  <c r="E178" i="19" s="1"/>
  <c r="A178" i="19"/>
  <c r="CN254" i="17"/>
  <c r="CO254" i="17"/>
  <c r="CK254" i="17"/>
  <c r="CM254" i="17" s="1"/>
  <c r="C206" i="17" l="1"/>
  <c r="S206" i="17" s="1"/>
  <c r="A206" i="17"/>
  <c r="D206" i="17"/>
  <c r="G206" i="17"/>
  <c r="H206" i="17"/>
  <c r="I206" i="17" s="1"/>
  <c r="B206" i="17"/>
  <c r="CD208" i="17"/>
  <c r="U214" i="17" s="1"/>
  <c r="CH208" i="17"/>
  <c r="CI208" i="17" s="1"/>
  <c r="Q213" i="17"/>
  <c r="CG208" i="17"/>
  <c r="CC208" i="17"/>
  <c r="CE208" i="17"/>
  <c r="CF208" i="17"/>
  <c r="S178" i="19"/>
  <c r="H178" i="19"/>
  <c r="I178" i="19" s="1"/>
  <c r="CE193" i="19"/>
  <c r="Q198" i="19"/>
  <c r="CG193" i="19"/>
  <c r="CF193" i="19"/>
  <c r="CC193" i="19"/>
  <c r="CD193" i="19" s="1"/>
  <c r="CO255" i="17"/>
  <c r="CK255" i="17"/>
  <c r="CM255" i="17" s="1"/>
  <c r="CN255" i="17" s="1"/>
  <c r="CK253" i="19"/>
  <c r="CM253" i="19" s="1"/>
  <c r="CN253" i="19" s="1"/>
  <c r="CO253" i="19"/>
  <c r="E205" i="17"/>
  <c r="U199" i="19" l="1"/>
  <c r="CH193" i="19"/>
  <c r="CI193" i="19" s="1"/>
  <c r="CE209" i="17"/>
  <c r="CG209" i="17"/>
  <c r="CF209" i="17"/>
  <c r="CC209" i="17"/>
  <c r="Q214" i="17"/>
  <c r="CH209" i="17"/>
  <c r="CI209" i="17" s="1"/>
  <c r="CD209" i="17"/>
  <c r="U215" i="17" s="1"/>
  <c r="CK254" i="19"/>
  <c r="CM254" i="19" s="1"/>
  <c r="CN254" i="19" s="1"/>
  <c r="CO254" i="19"/>
  <c r="CO256" i="17"/>
  <c r="CK256" i="17"/>
  <c r="CM256" i="17" s="1"/>
  <c r="CN256" i="17" s="1"/>
  <c r="C207" i="17"/>
  <c r="S207" i="17" s="1"/>
  <c r="H207" i="17"/>
  <c r="I207" i="17" s="1"/>
  <c r="D207" i="17"/>
  <c r="E207" i="17" s="1"/>
  <c r="G207" i="17"/>
  <c r="A207" i="17"/>
  <c r="B207" i="17"/>
  <c r="E206" i="17"/>
  <c r="B179" i="19"/>
  <c r="G179" i="19"/>
  <c r="H179" i="19" s="1"/>
  <c r="I179" i="19" s="1"/>
  <c r="D179" i="19"/>
  <c r="E179" i="19" s="1"/>
  <c r="A179" i="19"/>
  <c r="C179" i="19"/>
  <c r="S179" i="19" s="1"/>
  <c r="G208" i="17" l="1"/>
  <c r="C208" i="17"/>
  <c r="S208" i="17" s="1"/>
  <c r="H208" i="17"/>
  <c r="D208" i="17"/>
  <c r="E208" i="17" s="1"/>
  <c r="I208" i="17"/>
  <c r="A208" i="17"/>
  <c r="B208" i="17"/>
  <c r="CF210" i="17"/>
  <c r="Q215" i="17"/>
  <c r="CC210" i="17"/>
  <c r="CE210" i="17"/>
  <c r="CH210" i="17"/>
  <c r="CI210" i="17" s="1"/>
  <c r="CD210" i="17"/>
  <c r="U216" i="17" s="1"/>
  <c r="CG210" i="17"/>
  <c r="C180" i="19"/>
  <c r="S180" i="19" s="1"/>
  <c r="D180" i="19"/>
  <c r="E180" i="19" s="1"/>
  <c r="B180" i="19"/>
  <c r="A180" i="19"/>
  <c r="G180" i="19"/>
  <c r="H180" i="19" s="1"/>
  <c r="I180" i="19" s="1"/>
  <c r="CK255" i="19"/>
  <c r="CM255" i="19" s="1"/>
  <c r="CO255" i="19"/>
  <c r="CN255" i="19"/>
  <c r="CO257" i="17"/>
  <c r="CK257" i="17"/>
  <c r="CM257" i="17" s="1"/>
  <c r="CN257" i="17" s="1"/>
  <c r="Q199" i="19"/>
  <c r="CG194" i="19"/>
  <c r="CF194" i="19"/>
  <c r="CE194" i="19"/>
  <c r="CH194" i="19" s="1"/>
  <c r="CI194" i="19" s="1"/>
  <c r="CC194" i="19"/>
  <c r="CD194" i="19" s="1"/>
  <c r="U200" i="19" s="1"/>
  <c r="CO258" i="17" l="1"/>
  <c r="CK258" i="17"/>
  <c r="CM258" i="17" s="1"/>
  <c r="CN258" i="17" s="1"/>
  <c r="Q216" i="17"/>
  <c r="CF211" i="17"/>
  <c r="CG211" i="17"/>
  <c r="CE211" i="17"/>
  <c r="CC211" i="17"/>
  <c r="CH211" i="17"/>
  <c r="CD211" i="17"/>
  <c r="U217" i="17" s="1"/>
  <c r="CI211" i="17"/>
  <c r="D181" i="19"/>
  <c r="E181" i="19" s="1"/>
  <c r="A181" i="19"/>
  <c r="G181" i="19"/>
  <c r="B181" i="19"/>
  <c r="C181" i="19" s="1"/>
  <c r="S181" i="19" s="1"/>
  <c r="CF195" i="19"/>
  <c r="CD195" i="19"/>
  <c r="U201" i="19" s="1"/>
  <c r="Q200" i="19"/>
  <c r="CG195" i="19"/>
  <c r="CE195" i="19"/>
  <c r="CH195" i="19" s="1"/>
  <c r="CI195" i="19" s="1"/>
  <c r="CC195" i="19"/>
  <c r="CK256" i="19"/>
  <c r="CM256" i="19" s="1"/>
  <c r="CN256" i="19"/>
  <c r="CO256" i="19"/>
  <c r="C209" i="17"/>
  <c r="S209" i="17" s="1"/>
  <c r="H209" i="17"/>
  <c r="I209" i="17" s="1"/>
  <c r="D209" i="17"/>
  <c r="E209" i="17" s="1"/>
  <c r="A209" i="17"/>
  <c r="G209" i="17"/>
  <c r="G221" i="17" s="1"/>
  <c r="G233" i="17" s="1"/>
  <c r="G245" i="17" s="1"/>
  <c r="G257" i="17" s="1"/>
  <c r="G269" i="17" s="1"/>
  <c r="G281" i="17" s="1"/>
  <c r="G293" i="17" s="1"/>
  <c r="G305" i="17" s="1"/>
  <c r="G317" i="17" s="1"/>
  <c r="G329" i="17" s="1"/>
  <c r="G341" i="17" s="1"/>
  <c r="G353" i="17" s="1"/>
  <c r="G365" i="17" s="1"/>
  <c r="G377" i="17" s="1"/>
  <c r="G389" i="17" s="1"/>
  <c r="G401" i="17" s="1"/>
  <c r="G413" i="17" s="1"/>
  <c r="B209" i="17"/>
  <c r="Q201" i="19" l="1"/>
  <c r="CF196" i="19"/>
  <c r="CG196" i="19"/>
  <c r="CE196" i="19"/>
  <c r="CH196" i="19" s="1"/>
  <c r="CI196" i="19" s="1"/>
  <c r="CC196" i="19"/>
  <c r="CD196" i="19" s="1"/>
  <c r="U202" i="19" s="1"/>
  <c r="CK259" i="17"/>
  <c r="CM259" i="17" s="1"/>
  <c r="CN259" i="17"/>
  <c r="CO259" i="17"/>
  <c r="B210" i="17"/>
  <c r="G210" i="17"/>
  <c r="G222" i="17" s="1"/>
  <c r="G234" i="17" s="1"/>
  <c r="G246" i="17" s="1"/>
  <c r="G258" i="17" s="1"/>
  <c r="G270" i="17" s="1"/>
  <c r="G282" i="17" s="1"/>
  <c r="G294" i="17" s="1"/>
  <c r="G306" i="17" s="1"/>
  <c r="G318" i="17" s="1"/>
  <c r="G330" i="17" s="1"/>
  <c r="G342" i="17" s="1"/>
  <c r="G354" i="17" s="1"/>
  <c r="G366" i="17" s="1"/>
  <c r="G378" i="17" s="1"/>
  <c r="G390" i="17" s="1"/>
  <c r="G402" i="17" s="1"/>
  <c r="G414" i="17" s="1"/>
  <c r="H210" i="17"/>
  <c r="C210" i="17"/>
  <c r="S210" i="17" s="1"/>
  <c r="I210" i="17"/>
  <c r="D210" i="17"/>
  <c r="E210" i="17" s="1"/>
  <c r="A210" i="17"/>
  <c r="CF212" i="17"/>
  <c r="CG212" i="17"/>
  <c r="CE212" i="17"/>
  <c r="CH212" i="17"/>
  <c r="CC212" i="17"/>
  <c r="CI212" i="17"/>
  <c r="CD212" i="17"/>
  <c r="U218" i="17" s="1"/>
  <c r="Q217" i="17"/>
  <c r="H181" i="19"/>
  <c r="I181" i="19" s="1"/>
  <c r="CN257" i="19"/>
  <c r="CO257" i="19"/>
  <c r="CK257" i="19"/>
  <c r="CM257" i="19" s="1"/>
  <c r="CC197" i="19" l="1"/>
  <c r="CD197" i="19"/>
  <c r="U203" i="19" s="1"/>
  <c r="CE197" i="19"/>
  <c r="CF197" i="19"/>
  <c r="CH197" i="19" s="1"/>
  <c r="CI197" i="19" s="1"/>
  <c r="Q202" i="19"/>
  <c r="CG197" i="19"/>
  <c r="CO258" i="19"/>
  <c r="CK258" i="19"/>
  <c r="CM258" i="19" s="1"/>
  <c r="CN258" i="19" s="1"/>
  <c r="CE213" i="17"/>
  <c r="CC213" i="17"/>
  <c r="Q218" i="17"/>
  <c r="CG213" i="17"/>
  <c r="CF213" i="17"/>
  <c r="CH213" i="17"/>
  <c r="CI213" i="17" s="1"/>
  <c r="CD213" i="17"/>
  <c r="U219" i="17" s="1"/>
  <c r="B211" i="17"/>
  <c r="D211" i="17"/>
  <c r="C211" i="17"/>
  <c r="S211" i="17" s="1"/>
  <c r="A211" i="17"/>
  <c r="G211" i="17"/>
  <c r="G223" i="17" s="1"/>
  <c r="G235" i="17" s="1"/>
  <c r="G247" i="17" s="1"/>
  <c r="G259" i="17" s="1"/>
  <c r="G271" i="17" s="1"/>
  <c r="G283" i="17" s="1"/>
  <c r="G295" i="17" s="1"/>
  <c r="G307" i="17" s="1"/>
  <c r="G319" i="17" s="1"/>
  <c r="G331" i="17" s="1"/>
  <c r="G343" i="17" s="1"/>
  <c r="G355" i="17" s="1"/>
  <c r="G367" i="17" s="1"/>
  <c r="G379" i="17" s="1"/>
  <c r="G391" i="17" s="1"/>
  <c r="G403" i="17" s="1"/>
  <c r="H211" i="17"/>
  <c r="I211" i="17" s="1"/>
  <c r="A182" i="19"/>
  <c r="G182" i="19"/>
  <c r="B182" i="19"/>
  <c r="C182" i="19"/>
  <c r="S182" i="19" s="1"/>
  <c r="D182" i="19"/>
  <c r="E182" i="19" s="1"/>
  <c r="CN260" i="17"/>
  <c r="CO260" i="17"/>
  <c r="CK260" i="17"/>
  <c r="CM260" i="17" s="1"/>
  <c r="CK259" i="19" l="1"/>
  <c r="CM259" i="19" s="1"/>
  <c r="CN259" i="19" s="1"/>
  <c r="CO259" i="19"/>
  <c r="CD198" i="19"/>
  <c r="U204" i="19" s="1"/>
  <c r="CE198" i="19"/>
  <c r="CF198" i="19"/>
  <c r="CG198" i="19"/>
  <c r="CH198" i="19"/>
  <c r="CI198" i="19" s="1"/>
  <c r="CC198" i="19"/>
  <c r="Q203" i="19"/>
  <c r="CD214" i="17"/>
  <c r="U220" i="17" s="1"/>
  <c r="CH214" i="17"/>
  <c r="CI214" i="17"/>
  <c r="CG214" i="17"/>
  <c r="Q219" i="17"/>
  <c r="CC214" i="17"/>
  <c r="CE214" i="17"/>
  <c r="CF214" i="17"/>
  <c r="C212" i="17"/>
  <c r="S212" i="17" s="1"/>
  <c r="A212" i="17"/>
  <c r="H212" i="17"/>
  <c r="D212" i="17"/>
  <c r="I212" i="17"/>
  <c r="G212" i="17"/>
  <c r="G224" i="17" s="1"/>
  <c r="G236" i="17" s="1"/>
  <c r="G248" i="17" s="1"/>
  <c r="G260" i="17" s="1"/>
  <c r="G272" i="17" s="1"/>
  <c r="G284" i="17" s="1"/>
  <c r="G296" i="17" s="1"/>
  <c r="G308" i="17" s="1"/>
  <c r="G320" i="17" s="1"/>
  <c r="G332" i="17" s="1"/>
  <c r="G344" i="17" s="1"/>
  <c r="G356" i="17" s="1"/>
  <c r="G368" i="17" s="1"/>
  <c r="G380" i="17" s="1"/>
  <c r="G392" i="17" s="1"/>
  <c r="G404" i="17" s="1"/>
  <c r="B212" i="17"/>
  <c r="CO261" i="17"/>
  <c r="CK261" i="17"/>
  <c r="CM261" i="17" s="1"/>
  <c r="CN261" i="17" s="1"/>
  <c r="H182" i="19"/>
  <c r="I182" i="19" s="1"/>
  <c r="E211" i="17"/>
  <c r="Q204" i="19" l="1"/>
  <c r="CE199" i="19"/>
  <c r="CG199" i="19"/>
  <c r="CC199" i="19"/>
  <c r="CF199" i="19"/>
  <c r="CH199" i="19" s="1"/>
  <c r="CI199" i="19" s="1"/>
  <c r="CD199" i="19"/>
  <c r="U205" i="19" s="1"/>
  <c r="CO262" i="17"/>
  <c r="CK262" i="17"/>
  <c r="CM262" i="17" s="1"/>
  <c r="CN262" i="17" s="1"/>
  <c r="CO260" i="19"/>
  <c r="CK260" i="19"/>
  <c r="CM260" i="19" s="1"/>
  <c r="CN260" i="19" s="1"/>
  <c r="E212" i="17"/>
  <c r="C213" i="17"/>
  <c r="S213" i="17" s="1"/>
  <c r="A213" i="17"/>
  <c r="G213" i="17"/>
  <c r="G225" i="17" s="1"/>
  <c r="G237" i="17" s="1"/>
  <c r="G249" i="17" s="1"/>
  <c r="G261" i="17" s="1"/>
  <c r="G273" i="17" s="1"/>
  <c r="G285" i="17" s="1"/>
  <c r="G297" i="17" s="1"/>
  <c r="G309" i="17" s="1"/>
  <c r="G321" i="17" s="1"/>
  <c r="G333" i="17" s="1"/>
  <c r="G345" i="17" s="1"/>
  <c r="G357" i="17" s="1"/>
  <c r="G369" i="17" s="1"/>
  <c r="G381" i="17" s="1"/>
  <c r="G393" i="17" s="1"/>
  <c r="G405" i="17" s="1"/>
  <c r="H213" i="17"/>
  <c r="I213" i="17"/>
  <c r="D213" i="17"/>
  <c r="B213" i="17"/>
  <c r="C183" i="19"/>
  <c r="S183" i="19" s="1"/>
  <c r="D183" i="19"/>
  <c r="E183" i="19" s="1"/>
  <c r="A183" i="19"/>
  <c r="G183" i="19"/>
  <c r="B183" i="19"/>
  <c r="CD215" i="17"/>
  <c r="U221" i="17" s="1"/>
  <c r="CG215" i="17"/>
  <c r="Q220" i="17"/>
  <c r="CE215" i="17"/>
  <c r="CH215" i="17"/>
  <c r="CI215" i="17" s="1"/>
  <c r="CF215" i="17"/>
  <c r="CC215" i="17"/>
  <c r="CH216" i="17" l="1"/>
  <c r="CI216" i="17" s="1"/>
  <c r="CG216" i="17"/>
  <c r="CE216" i="17"/>
  <c r="CC216" i="17"/>
  <c r="Q221" i="17"/>
  <c r="CD216" i="17"/>
  <c r="U222" i="17" s="1"/>
  <c r="CF216" i="17"/>
  <c r="CK261" i="19"/>
  <c r="CM261" i="19" s="1"/>
  <c r="CO261" i="19"/>
  <c r="CN261" i="19"/>
  <c r="CN263" i="17"/>
  <c r="CO263" i="17"/>
  <c r="CK263" i="17"/>
  <c r="CM263" i="17" s="1"/>
  <c r="CG200" i="19"/>
  <c r="CC200" i="19"/>
  <c r="CD200" i="19" s="1"/>
  <c r="CF200" i="19"/>
  <c r="Q205" i="19"/>
  <c r="CE200" i="19"/>
  <c r="H183" i="19"/>
  <c r="I183" i="19" s="1"/>
  <c r="G214" i="17"/>
  <c r="G226" i="17" s="1"/>
  <c r="G238" i="17" s="1"/>
  <c r="G250" i="17" s="1"/>
  <c r="G262" i="17" s="1"/>
  <c r="G274" i="17" s="1"/>
  <c r="G286" i="17" s="1"/>
  <c r="G298" i="17" s="1"/>
  <c r="G310" i="17" s="1"/>
  <c r="G322" i="17" s="1"/>
  <c r="G334" i="17" s="1"/>
  <c r="G346" i="17" s="1"/>
  <c r="G358" i="17" s="1"/>
  <c r="G370" i="17" s="1"/>
  <c r="G382" i="17" s="1"/>
  <c r="G394" i="17" s="1"/>
  <c r="G406" i="17" s="1"/>
  <c r="C214" i="17"/>
  <c r="S214" i="17" s="1"/>
  <c r="H214" i="17"/>
  <c r="A214" i="17"/>
  <c r="I214" i="17"/>
  <c r="B214" i="17"/>
  <c r="D214" i="17"/>
  <c r="E213" i="17"/>
  <c r="U206" i="19" l="1"/>
  <c r="CH200" i="19"/>
  <c r="CI200" i="19" s="1"/>
  <c r="CD217" i="17"/>
  <c r="U223" i="17" s="1"/>
  <c r="CG217" i="17"/>
  <c r="CC217" i="17"/>
  <c r="CE217" i="17"/>
  <c r="CF217" i="17"/>
  <c r="CH217" i="17"/>
  <c r="CI217" i="17" s="1"/>
  <c r="Q222" i="17"/>
  <c r="CK264" i="17"/>
  <c r="CM264" i="17" s="1"/>
  <c r="CN264" i="17" s="1"/>
  <c r="CO264" i="17"/>
  <c r="A215" i="17"/>
  <c r="I215" i="17"/>
  <c r="D215" i="17"/>
  <c r="B215" i="17"/>
  <c r="G215" i="17"/>
  <c r="G227" i="17" s="1"/>
  <c r="G239" i="17" s="1"/>
  <c r="G251" i="17" s="1"/>
  <c r="G263" i="17" s="1"/>
  <c r="G275" i="17" s="1"/>
  <c r="G287" i="17" s="1"/>
  <c r="G299" i="17" s="1"/>
  <c r="G311" i="17" s="1"/>
  <c r="G323" i="17" s="1"/>
  <c r="G335" i="17" s="1"/>
  <c r="G347" i="17" s="1"/>
  <c r="G359" i="17" s="1"/>
  <c r="G371" i="17" s="1"/>
  <c r="G383" i="17" s="1"/>
  <c r="G395" i="17" s="1"/>
  <c r="G407" i="17" s="1"/>
  <c r="C215" i="17"/>
  <c r="S215" i="17" s="1"/>
  <c r="H215" i="17"/>
  <c r="D184" i="19"/>
  <c r="E184" i="19" s="1"/>
  <c r="A184" i="19"/>
  <c r="G184" i="19"/>
  <c r="B184" i="19"/>
  <c r="C184" i="19"/>
  <c r="S184" i="19" s="1"/>
  <c r="CO262" i="19"/>
  <c r="CK262" i="19"/>
  <c r="CM262" i="19" s="1"/>
  <c r="CN262" i="19" s="1"/>
  <c r="E214" i="17"/>
  <c r="CO265" i="17" l="1"/>
  <c r="CK265" i="17"/>
  <c r="CM265" i="17" s="1"/>
  <c r="CN265" i="17" s="1"/>
  <c r="CH218" i="17"/>
  <c r="CI218" i="17" s="1"/>
  <c r="Q223" i="17"/>
  <c r="CE218" i="17"/>
  <c r="CC218" i="17"/>
  <c r="CF218" i="17"/>
  <c r="CD218" i="17"/>
  <c r="U224" i="17" s="1"/>
  <c r="CG218" i="17"/>
  <c r="CK263" i="19"/>
  <c r="CM263" i="19" s="1"/>
  <c r="CN263" i="19" s="1"/>
  <c r="CO263" i="19"/>
  <c r="H184" i="19"/>
  <c r="I184" i="19" s="1"/>
  <c r="E215" i="17"/>
  <c r="A216" i="17"/>
  <c r="C216" i="17"/>
  <c r="S216" i="17" s="1"/>
  <c r="G216" i="17"/>
  <c r="G228" i="17" s="1"/>
  <c r="G240" i="17" s="1"/>
  <c r="G252" i="17" s="1"/>
  <c r="G264" i="17" s="1"/>
  <c r="G276" i="17" s="1"/>
  <c r="G288" i="17" s="1"/>
  <c r="G300" i="17" s="1"/>
  <c r="G312" i="17" s="1"/>
  <c r="G324" i="17" s="1"/>
  <c r="G336" i="17" s="1"/>
  <c r="G348" i="17" s="1"/>
  <c r="G360" i="17" s="1"/>
  <c r="G372" i="17" s="1"/>
  <c r="G384" i="17" s="1"/>
  <c r="G396" i="17" s="1"/>
  <c r="G408" i="17" s="1"/>
  <c r="D216" i="17"/>
  <c r="E216" i="17" s="1"/>
  <c r="H216" i="17"/>
  <c r="B216" i="17"/>
  <c r="I216" i="17"/>
  <c r="CC201" i="19"/>
  <c r="CF201" i="19"/>
  <c r="CD201" i="19"/>
  <c r="U207" i="19" s="1"/>
  <c r="CG201" i="19"/>
  <c r="CE201" i="19"/>
  <c r="CH201" i="19" s="1"/>
  <c r="CI201" i="19" s="1"/>
  <c r="Q206" i="19"/>
  <c r="CH219" i="17" l="1"/>
  <c r="Q224" i="17"/>
  <c r="CC219" i="17"/>
  <c r="CI219" i="17"/>
  <c r="CG219" i="17"/>
  <c r="CD219" i="17"/>
  <c r="U225" i="17" s="1"/>
  <c r="CF219" i="17"/>
  <c r="CE219" i="17"/>
  <c r="CK264" i="19"/>
  <c r="CM264" i="19" s="1"/>
  <c r="CO264" i="19"/>
  <c r="CN264" i="19"/>
  <c r="CK266" i="17"/>
  <c r="CM266" i="17" s="1"/>
  <c r="CN266" i="17" s="1"/>
  <c r="CO266" i="17"/>
  <c r="CC202" i="19"/>
  <c r="CD202" i="19" s="1"/>
  <c r="U208" i="19" s="1"/>
  <c r="CF202" i="19"/>
  <c r="Q207" i="19"/>
  <c r="CG202" i="19"/>
  <c r="CE202" i="19"/>
  <c r="CH202" i="19" s="1"/>
  <c r="CI202" i="19" s="1"/>
  <c r="G185" i="19"/>
  <c r="H185" i="19" s="1"/>
  <c r="I185" i="19" s="1"/>
  <c r="D185" i="19"/>
  <c r="E185" i="19" s="1"/>
  <c r="B185" i="19"/>
  <c r="C185" i="19" s="1"/>
  <c r="S185" i="19" s="1"/>
  <c r="A185" i="19"/>
  <c r="B217" i="17"/>
  <c r="G217" i="17"/>
  <c r="G229" i="17" s="1"/>
  <c r="G241" i="17" s="1"/>
  <c r="G253" i="17" s="1"/>
  <c r="G265" i="17" s="1"/>
  <c r="G277" i="17" s="1"/>
  <c r="G289" i="17" s="1"/>
  <c r="G301" i="17" s="1"/>
  <c r="G313" i="17" s="1"/>
  <c r="G325" i="17" s="1"/>
  <c r="G337" i="17" s="1"/>
  <c r="G349" i="17" s="1"/>
  <c r="G361" i="17" s="1"/>
  <c r="G373" i="17" s="1"/>
  <c r="G385" i="17" s="1"/>
  <c r="G397" i="17" s="1"/>
  <c r="G409" i="17" s="1"/>
  <c r="A217" i="17"/>
  <c r="D217" i="17"/>
  <c r="C217" i="17"/>
  <c r="S217" i="17" s="1"/>
  <c r="H217" i="17"/>
  <c r="I217" i="17" s="1"/>
  <c r="C218" i="17" l="1"/>
  <c r="S218" i="17" s="1"/>
  <c r="H218" i="17"/>
  <c r="A218" i="17"/>
  <c r="I218" i="17"/>
  <c r="G218" i="17"/>
  <c r="G230" i="17" s="1"/>
  <c r="G242" i="17" s="1"/>
  <c r="G254" i="17" s="1"/>
  <c r="G266" i="17" s="1"/>
  <c r="G278" i="17" s="1"/>
  <c r="G290" i="17" s="1"/>
  <c r="G302" i="17" s="1"/>
  <c r="G314" i="17" s="1"/>
  <c r="G326" i="17" s="1"/>
  <c r="G338" i="17" s="1"/>
  <c r="G350" i="17" s="1"/>
  <c r="G362" i="17" s="1"/>
  <c r="G374" i="17" s="1"/>
  <c r="G386" i="17" s="1"/>
  <c r="G398" i="17" s="1"/>
  <c r="G410" i="17" s="1"/>
  <c r="B218" i="17"/>
  <c r="D218" i="17"/>
  <c r="CN267" i="17"/>
  <c r="CO267" i="17"/>
  <c r="CK267" i="17"/>
  <c r="CM267" i="17" s="1"/>
  <c r="A186" i="19"/>
  <c r="D186" i="19"/>
  <c r="E186" i="19" s="1"/>
  <c r="G186" i="19"/>
  <c r="B186" i="19"/>
  <c r="C186" i="19"/>
  <c r="S186" i="19" s="1"/>
  <c r="CG203" i="19"/>
  <c r="CC203" i="19"/>
  <c r="Q208" i="19"/>
  <c r="CD203" i="19"/>
  <c r="U209" i="19" s="1"/>
  <c r="CE203" i="19"/>
  <c r="CF203" i="19"/>
  <c r="CH203" i="19" s="1"/>
  <c r="CI203" i="19" s="1"/>
  <c r="CC220" i="17"/>
  <c r="CD220" i="17"/>
  <c r="U226" i="17" s="1"/>
  <c r="CI220" i="17"/>
  <c r="CE220" i="17"/>
  <c r="CH220" i="17"/>
  <c r="Q225" i="17"/>
  <c r="CF220" i="17"/>
  <c r="CG220" i="17"/>
  <c r="CK265" i="19"/>
  <c r="CM265" i="19" s="1"/>
  <c r="CN265" i="19" s="1"/>
  <c r="CO265" i="19"/>
  <c r="E217" i="17"/>
  <c r="CO266" i="19" l="1"/>
  <c r="CK266" i="19"/>
  <c r="CM266" i="19" s="1"/>
  <c r="CN266" i="19" s="1"/>
  <c r="Q209" i="19"/>
  <c r="CE204" i="19"/>
  <c r="CF204" i="19"/>
  <c r="CH204" i="19"/>
  <c r="CI204" i="19" s="1"/>
  <c r="CC204" i="19"/>
  <c r="CD204" i="19"/>
  <c r="U210" i="19" s="1"/>
  <c r="CG204" i="19"/>
  <c r="CH221" i="17"/>
  <c r="CI221" i="17" s="1"/>
  <c r="CG221" i="17"/>
  <c r="CE221" i="17"/>
  <c r="CF221" i="17"/>
  <c r="CC221" i="17"/>
  <c r="CD221" i="17"/>
  <c r="U227" i="17" s="1"/>
  <c r="Q226" i="17"/>
  <c r="CK268" i="17"/>
  <c r="CM268" i="17" s="1"/>
  <c r="CN268" i="17" s="1"/>
  <c r="CO268" i="17"/>
  <c r="C219" i="17"/>
  <c r="S219" i="17" s="1"/>
  <c r="D219" i="17"/>
  <c r="A219" i="17"/>
  <c r="G219" i="17"/>
  <c r="G231" i="17" s="1"/>
  <c r="G243" i="17" s="1"/>
  <c r="G255" i="17" s="1"/>
  <c r="G267" i="17" s="1"/>
  <c r="G279" i="17" s="1"/>
  <c r="G291" i="17" s="1"/>
  <c r="G303" i="17" s="1"/>
  <c r="G315" i="17" s="1"/>
  <c r="G327" i="17" s="1"/>
  <c r="G339" i="17" s="1"/>
  <c r="G351" i="17" s="1"/>
  <c r="G363" i="17" s="1"/>
  <c r="G375" i="17" s="1"/>
  <c r="G387" i="17" s="1"/>
  <c r="G399" i="17" s="1"/>
  <c r="G411" i="17" s="1"/>
  <c r="B219" i="17"/>
  <c r="H219" i="17"/>
  <c r="I219" i="17" s="1"/>
  <c r="E218" i="17"/>
  <c r="H186" i="19"/>
  <c r="I186" i="19" s="1"/>
  <c r="B220" i="17" l="1"/>
  <c r="H220" i="17"/>
  <c r="A220" i="17"/>
  <c r="I220" i="17"/>
  <c r="G220" i="17"/>
  <c r="G232" i="17" s="1"/>
  <c r="G244" i="17" s="1"/>
  <c r="G256" i="17" s="1"/>
  <c r="G268" i="17" s="1"/>
  <c r="G280" i="17" s="1"/>
  <c r="G292" i="17" s="1"/>
  <c r="G304" i="17" s="1"/>
  <c r="G316" i="17" s="1"/>
  <c r="G328" i="17" s="1"/>
  <c r="G340" i="17" s="1"/>
  <c r="G352" i="17" s="1"/>
  <c r="G364" i="17" s="1"/>
  <c r="G376" i="17" s="1"/>
  <c r="G388" i="17" s="1"/>
  <c r="G400" i="17" s="1"/>
  <c r="G412" i="17" s="1"/>
  <c r="D220" i="17"/>
  <c r="C220" i="17"/>
  <c r="S220" i="17" s="1"/>
  <c r="CK267" i="19"/>
  <c r="CM267" i="19" s="1"/>
  <c r="CN267" i="19" s="1"/>
  <c r="CO267" i="19"/>
  <c r="CC222" i="17"/>
  <c r="CE222" i="17"/>
  <c r="Q227" i="17"/>
  <c r="CH222" i="17"/>
  <c r="CF222" i="17"/>
  <c r="CD222" i="17"/>
  <c r="U228" i="17" s="1"/>
  <c r="CI222" i="17"/>
  <c r="CG222" i="17"/>
  <c r="CC205" i="19"/>
  <c r="CD205" i="19" s="1"/>
  <c r="CG205" i="19"/>
  <c r="CE205" i="19"/>
  <c r="Q210" i="19"/>
  <c r="CF205" i="19"/>
  <c r="CK269" i="17"/>
  <c r="CM269" i="17" s="1"/>
  <c r="CN269" i="17"/>
  <c r="CO269" i="17"/>
  <c r="C187" i="19"/>
  <c r="S187" i="19" s="1"/>
  <c r="D187" i="19"/>
  <c r="E187" i="19" s="1"/>
  <c r="B187" i="19"/>
  <c r="A187" i="19"/>
  <c r="G187" i="19"/>
  <c r="E219" i="17"/>
  <c r="U211" i="19" l="1"/>
  <c r="CH205" i="19"/>
  <c r="CI205" i="19" s="1"/>
  <c r="CK268" i="19"/>
  <c r="CM268" i="19" s="1"/>
  <c r="CN268" i="19" s="1"/>
  <c r="CO268" i="19"/>
  <c r="H221" i="17"/>
  <c r="I221" i="17" s="1"/>
  <c r="B221" i="17"/>
  <c r="A221" i="17"/>
  <c r="C221" i="17"/>
  <c r="S221" i="17" s="1"/>
  <c r="D221" i="17"/>
  <c r="E221" i="17" s="1"/>
  <c r="H187" i="19"/>
  <c r="I187" i="19" s="1"/>
  <c r="CO270" i="17"/>
  <c r="CK270" i="17"/>
  <c r="CM270" i="17" s="1"/>
  <c r="CN270" i="17" s="1"/>
  <c r="E220" i="17"/>
  <c r="CF223" i="17"/>
  <c r="CE223" i="17"/>
  <c r="CG223" i="17"/>
  <c r="CC223" i="17"/>
  <c r="CH223" i="17"/>
  <c r="CD223" i="17"/>
  <c r="U229" i="17" s="1"/>
  <c r="Q228" i="17"/>
  <c r="CI223" i="17"/>
  <c r="CO271" i="17" l="1"/>
  <c r="CK271" i="17"/>
  <c r="CM271" i="17" s="1"/>
  <c r="CN271" i="17" s="1"/>
  <c r="CN269" i="19"/>
  <c r="CK269" i="19"/>
  <c r="CM269" i="19" s="1"/>
  <c r="CO269" i="19"/>
  <c r="A222" i="17"/>
  <c r="C222" i="17"/>
  <c r="S222" i="17" s="1"/>
  <c r="D222" i="17"/>
  <c r="E222" i="17" s="1"/>
  <c r="B222" i="17"/>
  <c r="H222" i="17"/>
  <c r="I222" i="17" s="1"/>
  <c r="CH224" i="17"/>
  <c r="CE224" i="17"/>
  <c r="CC224" i="17"/>
  <c r="CI224" i="17"/>
  <c r="CG224" i="17"/>
  <c r="CD224" i="17"/>
  <c r="U230" i="17" s="1"/>
  <c r="CF224" i="17"/>
  <c r="Q229" i="17"/>
  <c r="G188" i="19"/>
  <c r="D188" i="19"/>
  <c r="E188" i="19" s="1"/>
  <c r="A188" i="19"/>
  <c r="B188" i="19"/>
  <c r="C188" i="19" s="1"/>
  <c r="CD206" i="19"/>
  <c r="U212" i="19" s="1"/>
  <c r="CG206" i="19"/>
  <c r="CE206" i="19"/>
  <c r="CH206" i="19" s="1"/>
  <c r="CI206" i="19" s="1"/>
  <c r="Q211" i="19"/>
  <c r="CC206" i="19"/>
  <c r="CF206" i="19"/>
  <c r="S188" i="19" l="1"/>
  <c r="H188" i="19"/>
  <c r="I188" i="19" s="1"/>
  <c r="D223" i="17"/>
  <c r="H223" i="17"/>
  <c r="I223" i="17"/>
  <c r="B223" i="17"/>
  <c r="A223" i="17"/>
  <c r="C223" i="17"/>
  <c r="S223" i="17" s="1"/>
  <c r="CO272" i="17"/>
  <c r="CK272" i="17"/>
  <c r="CM272" i="17" s="1"/>
  <c r="CN272" i="17" s="1"/>
  <c r="CG207" i="19"/>
  <c r="CH207" i="19" s="1"/>
  <c r="CI207" i="19" s="1"/>
  <c r="CF207" i="19"/>
  <c r="CE207" i="19"/>
  <c r="CD207" i="19"/>
  <c r="U213" i="19" s="1"/>
  <c r="Q212" i="19"/>
  <c r="CC207" i="19"/>
  <c r="CH225" i="17"/>
  <c r="CI225" i="17" s="1"/>
  <c r="CC225" i="17"/>
  <c r="CD225" i="17"/>
  <c r="U231" i="17" s="1"/>
  <c r="CF225" i="17"/>
  <c r="Q230" i="17"/>
  <c r="CG225" i="17"/>
  <c r="CE225" i="17"/>
  <c r="CK270" i="19"/>
  <c r="CM270" i="19" s="1"/>
  <c r="CN270" i="19" s="1"/>
  <c r="CO270" i="19"/>
  <c r="CK271" i="19" l="1"/>
  <c r="CM271" i="19" s="1"/>
  <c r="CN271" i="19"/>
  <c r="CO271" i="19"/>
  <c r="CG208" i="19"/>
  <c r="CE208" i="19"/>
  <c r="Q213" i="19"/>
  <c r="CF208" i="19"/>
  <c r="CH208" i="19" s="1"/>
  <c r="CI208" i="19" s="1"/>
  <c r="CC208" i="19"/>
  <c r="CD208" i="19"/>
  <c r="U214" i="19" s="1"/>
  <c r="CO273" i="17"/>
  <c r="CK273" i="17"/>
  <c r="CM273" i="17" s="1"/>
  <c r="CN273" i="17" s="1"/>
  <c r="CH226" i="17"/>
  <c r="CI226" i="17" s="1"/>
  <c r="CD226" i="17"/>
  <c r="U232" i="17" s="1"/>
  <c r="CE226" i="17"/>
  <c r="Q231" i="17"/>
  <c r="CG226" i="17"/>
  <c r="CC226" i="17"/>
  <c r="CF226" i="17"/>
  <c r="E223" i="17"/>
  <c r="B189" i="19"/>
  <c r="C189" i="19" s="1"/>
  <c r="S189" i="19" s="1"/>
  <c r="D189" i="19"/>
  <c r="E189" i="19" s="1"/>
  <c r="A189" i="19"/>
  <c r="G189" i="19"/>
  <c r="B224" i="17"/>
  <c r="A224" i="17"/>
  <c r="H224" i="17"/>
  <c r="I224" i="17" s="1"/>
  <c r="D224" i="17"/>
  <c r="C224" i="17"/>
  <c r="S224" i="17" s="1"/>
  <c r="Q232" i="17" l="1"/>
  <c r="CF227" i="17"/>
  <c r="CD227" i="17"/>
  <c r="U233" i="17" s="1"/>
  <c r="CE227" i="17"/>
  <c r="CC227" i="17"/>
  <c r="CH227" i="17"/>
  <c r="CG227" i="17"/>
  <c r="CI227" i="17"/>
  <c r="H189" i="19"/>
  <c r="I189" i="19" s="1"/>
  <c r="CO274" i="17"/>
  <c r="O147" i="17"/>
  <c r="CK274" i="17"/>
  <c r="CM274" i="17" s="1"/>
  <c r="CN274" i="17" s="1"/>
  <c r="CF209" i="19"/>
  <c r="CG209" i="19"/>
  <c r="Q214" i="19"/>
  <c r="CE209" i="19"/>
  <c r="CH209" i="19" s="1"/>
  <c r="CI209" i="19" s="1"/>
  <c r="CC209" i="19"/>
  <c r="CD209" i="19" s="1"/>
  <c r="U215" i="19" s="1"/>
  <c r="A225" i="17"/>
  <c r="D225" i="17"/>
  <c r="C225" i="17"/>
  <c r="S225" i="17" s="1"/>
  <c r="H225" i="17"/>
  <c r="I225" i="17" s="1"/>
  <c r="B225" i="17"/>
  <c r="CN272" i="19"/>
  <c r="CO272" i="19"/>
  <c r="CK272" i="19"/>
  <c r="CM272" i="19" s="1"/>
  <c r="E224" i="17"/>
  <c r="CF210" i="19" l="1"/>
  <c r="CE210" i="19"/>
  <c r="CG210" i="19"/>
  <c r="Q215" i="19"/>
  <c r="CC210" i="19"/>
  <c r="CD210" i="19" s="1"/>
  <c r="U216" i="19" s="1"/>
  <c r="CO275" i="17"/>
  <c r="CK275" i="17"/>
  <c r="CM275" i="17" s="1"/>
  <c r="CN275" i="17" s="1"/>
  <c r="B226" i="17"/>
  <c r="D226" i="17"/>
  <c r="A226" i="17"/>
  <c r="H226" i="17"/>
  <c r="I226" i="17" s="1"/>
  <c r="C226" i="17"/>
  <c r="S226" i="17" s="1"/>
  <c r="O136" i="17"/>
  <c r="O137" i="17" s="1"/>
  <c r="O138" i="17" s="1"/>
  <c r="O139" i="17" s="1"/>
  <c r="O140" i="17" s="1"/>
  <c r="O141" i="17" s="1"/>
  <c r="O142" i="17" s="1"/>
  <c r="O143" i="17" s="1"/>
  <c r="O144" i="17" s="1"/>
  <c r="O145" i="17" s="1"/>
  <c r="O146" i="17" s="1"/>
  <c r="Q233" i="17"/>
  <c r="CE228" i="17"/>
  <c r="CH228" i="17"/>
  <c r="CI228" i="17" s="1"/>
  <c r="CG228" i="17"/>
  <c r="CF228" i="17"/>
  <c r="CC228" i="17"/>
  <c r="CD228" i="17"/>
  <c r="U234" i="17" s="1"/>
  <c r="CK273" i="19"/>
  <c r="CM273" i="19" s="1"/>
  <c r="CO273" i="19"/>
  <c r="O146" i="19"/>
  <c r="CN273" i="19"/>
  <c r="E225" i="17"/>
  <c r="B190" i="19"/>
  <c r="C190" i="19" s="1"/>
  <c r="S190" i="19" s="1"/>
  <c r="A190" i="19"/>
  <c r="G190" i="19"/>
  <c r="D190" i="19"/>
  <c r="E190" i="19" s="1"/>
  <c r="Q234" i="17" l="1"/>
  <c r="CD229" i="17"/>
  <c r="U235" i="17" s="1"/>
  <c r="CE229" i="17"/>
  <c r="CC229" i="17"/>
  <c r="CG229" i="17"/>
  <c r="CH229" i="17"/>
  <c r="CI229" i="17" s="1"/>
  <c r="CF229" i="17"/>
  <c r="B227" i="17"/>
  <c r="D227" i="17"/>
  <c r="A227" i="17"/>
  <c r="C227" i="17"/>
  <c r="S227" i="17" s="1"/>
  <c r="H227" i="17"/>
  <c r="I227" i="17" s="1"/>
  <c r="CN276" i="17"/>
  <c r="CO276" i="17"/>
  <c r="CK276" i="17"/>
  <c r="CM276" i="17" s="1"/>
  <c r="CH210" i="19"/>
  <c r="CI210" i="19" s="1"/>
  <c r="H190" i="19"/>
  <c r="I190" i="19" s="1"/>
  <c r="O135" i="19"/>
  <c r="O136" i="19" s="1"/>
  <c r="O137" i="19" s="1"/>
  <c r="O138" i="19" s="1"/>
  <c r="O139" i="19" s="1"/>
  <c r="O140" i="19" s="1"/>
  <c r="O141" i="19" s="1"/>
  <c r="O142" i="19" s="1"/>
  <c r="O143" i="19" s="1"/>
  <c r="O144" i="19" s="1"/>
  <c r="O145" i="19" s="1"/>
  <c r="E226" i="17"/>
  <c r="CK274" i="19"/>
  <c r="CM274" i="19" s="1"/>
  <c r="CN274" i="19" s="1"/>
  <c r="CO274" i="19"/>
  <c r="CK275" i="19" l="1"/>
  <c r="CM275" i="19" s="1"/>
  <c r="CN275" i="19" s="1"/>
  <c r="CO275" i="19"/>
  <c r="B228" i="17"/>
  <c r="A228" i="17"/>
  <c r="H228" i="17"/>
  <c r="I228" i="17"/>
  <c r="D228" i="17"/>
  <c r="C228" i="17"/>
  <c r="S228" i="17" s="1"/>
  <c r="Q235" i="17"/>
  <c r="CD230" i="17"/>
  <c r="U236" i="17" s="1"/>
  <c r="CC230" i="17"/>
  <c r="CG230" i="17"/>
  <c r="CF230" i="17"/>
  <c r="CH230" i="17"/>
  <c r="CI230" i="17" s="1"/>
  <c r="CE230" i="17"/>
  <c r="A191" i="19"/>
  <c r="D191" i="19"/>
  <c r="E191" i="19" s="1"/>
  <c r="G191" i="19"/>
  <c r="B191" i="19"/>
  <c r="C191" i="19" s="1"/>
  <c r="CO277" i="17"/>
  <c r="CK277" i="17"/>
  <c r="CM277" i="17" s="1"/>
  <c r="CN277" i="17"/>
  <c r="CD211" i="19"/>
  <c r="U217" i="19" s="1"/>
  <c r="CF211" i="19"/>
  <c r="CE211" i="19"/>
  <c r="CH211" i="19" s="1"/>
  <c r="CI211" i="19" s="1"/>
  <c r="Q216" i="19"/>
  <c r="CC211" i="19"/>
  <c r="CG211" i="19"/>
  <c r="E227" i="17"/>
  <c r="S191" i="19" l="1"/>
  <c r="H191" i="19"/>
  <c r="I191" i="19" s="1"/>
  <c r="CC231" i="17"/>
  <c r="CG231" i="17"/>
  <c r="Q236" i="17"/>
  <c r="CE231" i="17"/>
  <c r="CH231" i="17"/>
  <c r="CI231" i="17" s="1"/>
  <c r="CD231" i="17"/>
  <c r="U237" i="17" s="1"/>
  <c r="CF231" i="17"/>
  <c r="CF212" i="19"/>
  <c r="CG212" i="19"/>
  <c r="Q217" i="19"/>
  <c r="CE212" i="19"/>
  <c r="CC212" i="19"/>
  <c r="CD212" i="19" s="1"/>
  <c r="CK276" i="19"/>
  <c r="CM276" i="19" s="1"/>
  <c r="CN276" i="19" s="1"/>
  <c r="CO276" i="19"/>
  <c r="E228" i="17"/>
  <c r="D229" i="17"/>
  <c r="C229" i="17"/>
  <c r="S229" i="17" s="1"/>
  <c r="H229" i="17"/>
  <c r="B229" i="17"/>
  <c r="I229" i="17"/>
  <c r="A229" i="17"/>
  <c r="CO278" i="17"/>
  <c r="CK278" i="17"/>
  <c r="CM278" i="17" s="1"/>
  <c r="CN278" i="17" s="1"/>
  <c r="CG232" i="17" l="1"/>
  <c r="Q237" i="17"/>
  <c r="CH232" i="17"/>
  <c r="CI232" i="17" s="1"/>
  <c r="CE232" i="17"/>
  <c r="CD232" i="17"/>
  <c r="U238" i="17" s="1"/>
  <c r="CC232" i="17"/>
  <c r="CF232" i="17"/>
  <c r="U218" i="19"/>
  <c r="CH212" i="19"/>
  <c r="CI212" i="19" s="1"/>
  <c r="CN277" i="19"/>
  <c r="CO277" i="19"/>
  <c r="CK277" i="19"/>
  <c r="CM277" i="19" s="1"/>
  <c r="CK279" i="17"/>
  <c r="CM279" i="17" s="1"/>
  <c r="CN279" i="17" s="1"/>
  <c r="CO279" i="17"/>
  <c r="D230" i="17"/>
  <c r="B230" i="17"/>
  <c r="C230" i="17"/>
  <c r="S230" i="17" s="1"/>
  <c r="H230" i="17"/>
  <c r="I230" i="17" s="1"/>
  <c r="A230" i="17"/>
  <c r="C192" i="19"/>
  <c r="S192" i="19" s="1"/>
  <c r="A192" i="19"/>
  <c r="G192" i="19"/>
  <c r="H192" i="19"/>
  <c r="I192" i="19" s="1"/>
  <c r="D192" i="19"/>
  <c r="E192" i="19" s="1"/>
  <c r="B192" i="19"/>
  <c r="E229" i="17"/>
  <c r="CD233" i="17" l="1"/>
  <c r="U239" i="17" s="1"/>
  <c r="CG233" i="17"/>
  <c r="CH233" i="17"/>
  <c r="CC233" i="17"/>
  <c r="CI233" i="17"/>
  <c r="Q238" i="17"/>
  <c r="CE233" i="17"/>
  <c r="CF233" i="17"/>
  <c r="C231" i="17"/>
  <c r="S231" i="17" s="1"/>
  <c r="B231" i="17"/>
  <c r="I231" i="17"/>
  <c r="D231" i="17"/>
  <c r="A231" i="17"/>
  <c r="H231" i="17"/>
  <c r="B193" i="19"/>
  <c r="C193" i="19" s="1"/>
  <c r="S193" i="19" s="1"/>
  <c r="G193" i="19"/>
  <c r="A193" i="19"/>
  <c r="D193" i="19"/>
  <c r="E193" i="19" s="1"/>
  <c r="CO280" i="17"/>
  <c r="CK280" i="17"/>
  <c r="CM280" i="17" s="1"/>
  <c r="CN280" i="17" s="1"/>
  <c r="CK278" i="19"/>
  <c r="CM278" i="19" s="1"/>
  <c r="CN278" i="19" s="1"/>
  <c r="CO278" i="19"/>
  <c r="CC213" i="19"/>
  <c r="CF213" i="19"/>
  <c r="Q218" i="19"/>
  <c r="CD213" i="19"/>
  <c r="U219" i="19" s="1"/>
  <c r="CG213" i="19"/>
  <c r="CH213" i="19"/>
  <c r="CI213" i="19" s="1"/>
  <c r="CE213" i="19"/>
  <c r="E230" i="17"/>
  <c r="CC214" i="19" l="1"/>
  <c r="Q219" i="19"/>
  <c r="CD214" i="19"/>
  <c r="U220" i="19" s="1"/>
  <c r="CE214" i="19"/>
  <c r="CH214" i="19"/>
  <c r="CI214" i="19" s="1"/>
  <c r="CF214" i="19"/>
  <c r="CG214" i="19"/>
  <c r="CO281" i="17"/>
  <c r="CK281" i="17"/>
  <c r="CM281" i="17" s="1"/>
  <c r="CN281" i="17" s="1"/>
  <c r="CO279" i="19"/>
  <c r="CK279" i="19"/>
  <c r="CM279" i="19" s="1"/>
  <c r="CN279" i="19"/>
  <c r="E231" i="17"/>
  <c r="H193" i="19"/>
  <c r="I193" i="19" s="1"/>
  <c r="C232" i="17"/>
  <c r="S232" i="17" s="1"/>
  <c r="H232" i="17"/>
  <c r="I232" i="17"/>
  <c r="A232" i="17"/>
  <c r="D232" i="17"/>
  <c r="B232" i="17"/>
  <c r="CD234" i="17"/>
  <c r="U240" i="17" s="1"/>
  <c r="CC234" i="17"/>
  <c r="Q239" i="17"/>
  <c r="CF234" i="17"/>
  <c r="CG234" i="17"/>
  <c r="CH234" i="17"/>
  <c r="CI234" i="17" s="1"/>
  <c r="CE234" i="17"/>
  <c r="Q240" i="17" l="1"/>
  <c r="CG235" i="17"/>
  <c r="CD235" i="17"/>
  <c r="U241" i="17" s="1"/>
  <c r="CE235" i="17"/>
  <c r="CH235" i="17"/>
  <c r="CF235" i="17"/>
  <c r="CI235" i="17"/>
  <c r="CC235" i="17"/>
  <c r="CO282" i="17"/>
  <c r="CK282" i="17"/>
  <c r="CM282" i="17" s="1"/>
  <c r="CN282" i="17" s="1"/>
  <c r="CD215" i="19"/>
  <c r="U221" i="19" s="1"/>
  <c r="CG215" i="19"/>
  <c r="CF215" i="19"/>
  <c r="CC215" i="19"/>
  <c r="Q220" i="19"/>
  <c r="CH215" i="19"/>
  <c r="CE215" i="19"/>
  <c r="CI215" i="19"/>
  <c r="G194" i="19"/>
  <c r="H194" i="19" s="1"/>
  <c r="I194" i="19" s="1"/>
  <c r="A194" i="19"/>
  <c r="B194" i="19"/>
  <c r="C194" i="19" s="1"/>
  <c r="S194" i="19" s="1"/>
  <c r="D194" i="19"/>
  <c r="E194" i="19" s="1"/>
  <c r="CK280" i="19"/>
  <c r="CM280" i="19" s="1"/>
  <c r="CN280" i="19" s="1"/>
  <c r="CO280" i="19"/>
  <c r="B233" i="17"/>
  <c r="D233" i="17"/>
  <c r="E233" i="17" s="1"/>
  <c r="C233" i="17"/>
  <c r="S233" i="17" s="1"/>
  <c r="A233" i="17"/>
  <c r="H233" i="17"/>
  <c r="I233" i="17" s="1"/>
  <c r="E232" i="17"/>
  <c r="CO283" i="17" l="1"/>
  <c r="CK283" i="17"/>
  <c r="CM283" i="17" s="1"/>
  <c r="CN283" i="17" s="1"/>
  <c r="A195" i="19"/>
  <c r="B195" i="19"/>
  <c r="C195" i="19"/>
  <c r="S195" i="19" s="1"/>
  <c r="G195" i="19"/>
  <c r="D195" i="19"/>
  <c r="E195" i="19" s="1"/>
  <c r="CK281" i="19"/>
  <c r="CM281" i="19" s="1"/>
  <c r="CN281" i="19" s="1"/>
  <c r="CO281" i="19"/>
  <c r="I234" i="17"/>
  <c r="D234" i="17"/>
  <c r="E234" i="17" s="1"/>
  <c r="B234" i="17"/>
  <c r="H234" i="17"/>
  <c r="C234" i="17"/>
  <c r="S234" i="17" s="1"/>
  <c r="A234" i="17"/>
  <c r="CF216" i="19"/>
  <c r="CE216" i="19"/>
  <c r="CC216" i="19"/>
  <c r="Q221" i="19"/>
  <c r="CD216" i="19"/>
  <c r="U222" i="19" s="1"/>
  <c r="CH216" i="19"/>
  <c r="CI216" i="19"/>
  <c r="CG216" i="19"/>
  <c r="CD236" i="17"/>
  <c r="U242" i="17" s="1"/>
  <c r="CH236" i="17"/>
  <c r="CI236" i="17"/>
  <c r="CF236" i="17"/>
  <c r="CC236" i="17"/>
  <c r="CE236" i="17"/>
  <c r="Q241" i="17"/>
  <c r="CG236" i="17"/>
  <c r="CK282" i="19" l="1"/>
  <c r="CM282" i="19" s="1"/>
  <c r="CO282" i="19"/>
  <c r="CN282" i="19"/>
  <c r="CO284" i="17"/>
  <c r="CN284" i="17"/>
  <c r="CK284" i="17"/>
  <c r="CM284" i="17" s="1"/>
  <c r="CH237" i="17"/>
  <c r="CE237" i="17"/>
  <c r="Q242" i="17"/>
  <c r="CD237" i="17"/>
  <c r="U243" i="17" s="1"/>
  <c r="CG237" i="17"/>
  <c r="CF237" i="17"/>
  <c r="CC237" i="17"/>
  <c r="CI237" i="17"/>
  <c r="CD217" i="19"/>
  <c r="U223" i="19" s="1"/>
  <c r="CE217" i="19"/>
  <c r="Q222" i="19"/>
  <c r="CC217" i="19"/>
  <c r="CI217" i="19"/>
  <c r="CF217" i="19"/>
  <c r="CH217" i="19"/>
  <c r="CG217" i="19"/>
  <c r="D235" i="17"/>
  <c r="E235" i="17" s="1"/>
  <c r="B235" i="17"/>
  <c r="C235" i="17"/>
  <c r="S235" i="17" s="1"/>
  <c r="H235" i="17"/>
  <c r="I235" i="17" s="1"/>
  <c r="A235" i="17"/>
  <c r="H195" i="19"/>
  <c r="I195" i="19" s="1"/>
  <c r="B236" i="17" l="1"/>
  <c r="H236" i="17"/>
  <c r="I236" i="17"/>
  <c r="A236" i="17"/>
  <c r="C236" i="17"/>
  <c r="S236" i="17" s="1"/>
  <c r="D236" i="17"/>
  <c r="CK283" i="19"/>
  <c r="CM283" i="19" s="1"/>
  <c r="CN283" i="19" s="1"/>
  <c r="CO283" i="19"/>
  <c r="CE238" i="17"/>
  <c r="CC238" i="17"/>
  <c r="Q243" i="17"/>
  <c r="CG238" i="17"/>
  <c r="CF238" i="17"/>
  <c r="CH238" i="17"/>
  <c r="CI238" i="17" s="1"/>
  <c r="CD238" i="17"/>
  <c r="U244" i="17" s="1"/>
  <c r="Q223" i="19"/>
  <c r="CD218" i="19"/>
  <c r="U224" i="19" s="1"/>
  <c r="CI218" i="19"/>
  <c r="CE218" i="19"/>
  <c r="CC218" i="19"/>
  <c r="CH218" i="19"/>
  <c r="CF218" i="19"/>
  <c r="CG218" i="19"/>
  <c r="D196" i="19"/>
  <c r="E196" i="19" s="1"/>
  <c r="A196" i="19"/>
  <c r="G196" i="19"/>
  <c r="B196" i="19"/>
  <c r="C196" i="19" s="1"/>
  <c r="S196" i="19" s="1"/>
  <c r="CN285" i="17"/>
  <c r="CO285" i="17"/>
  <c r="CK285" i="17"/>
  <c r="CM285" i="17" s="1"/>
  <c r="CK284" i="19" l="1"/>
  <c r="CM284" i="19" s="1"/>
  <c r="CO284" i="19"/>
  <c r="CN284" i="19"/>
  <c r="CH239" i="17"/>
  <c r="CC239" i="17"/>
  <c r="CI239" i="17"/>
  <c r="CE239" i="17"/>
  <c r="CF239" i="17"/>
  <c r="CD239" i="17"/>
  <c r="U245" i="17" s="1"/>
  <c r="CG239" i="17"/>
  <c r="Q244" i="17"/>
  <c r="CK286" i="17"/>
  <c r="CM286" i="17" s="1"/>
  <c r="CN286" i="17" s="1"/>
  <c r="CO286" i="17"/>
  <c r="CH219" i="19"/>
  <c r="CI219" i="19" s="1"/>
  <c r="CF219" i="19"/>
  <c r="CE219" i="19"/>
  <c r="CC219" i="19"/>
  <c r="Q224" i="19"/>
  <c r="CG219" i="19"/>
  <c r="CD219" i="19"/>
  <c r="U225" i="19" s="1"/>
  <c r="D237" i="17"/>
  <c r="C237" i="17"/>
  <c r="S237" i="17" s="1"/>
  <c r="A237" i="17"/>
  <c r="B237" i="17"/>
  <c r="H237" i="17"/>
  <c r="I237" i="17" s="1"/>
  <c r="H196" i="19"/>
  <c r="I196" i="19" s="1"/>
  <c r="E236" i="17"/>
  <c r="CO287" i="17" l="1"/>
  <c r="CK287" i="17"/>
  <c r="CM287" i="17" s="1"/>
  <c r="CN287" i="17" s="1"/>
  <c r="CD220" i="19"/>
  <c r="U226" i="19" s="1"/>
  <c r="CG220" i="19"/>
  <c r="CH220" i="19"/>
  <c r="CI220" i="19" s="1"/>
  <c r="CE220" i="19"/>
  <c r="Q225" i="19"/>
  <c r="CC220" i="19"/>
  <c r="CF220" i="19"/>
  <c r="D238" i="17"/>
  <c r="E238" i="17" s="1"/>
  <c r="H238" i="17"/>
  <c r="C238" i="17"/>
  <c r="S238" i="17" s="1"/>
  <c r="I238" i="17"/>
  <c r="B238" i="17"/>
  <c r="A238" i="17"/>
  <c r="E237" i="17"/>
  <c r="CK285" i="19"/>
  <c r="CM285" i="19" s="1"/>
  <c r="CN285" i="19" s="1"/>
  <c r="CO285" i="19"/>
  <c r="CG240" i="17"/>
  <c r="CD240" i="17"/>
  <c r="U246" i="17" s="1"/>
  <c r="CE240" i="17"/>
  <c r="CC240" i="17"/>
  <c r="Q245" i="17"/>
  <c r="CH240" i="17"/>
  <c r="CI240" i="17" s="1"/>
  <c r="CF240" i="17"/>
  <c r="B197" i="19"/>
  <c r="A197" i="19"/>
  <c r="C197" i="19"/>
  <c r="S197" i="19" s="1"/>
  <c r="G197" i="19"/>
  <c r="D197" i="19"/>
  <c r="E197" i="19" s="1"/>
  <c r="Q246" i="17" l="1"/>
  <c r="CC241" i="17"/>
  <c r="CG241" i="17"/>
  <c r="CD241" i="17"/>
  <c r="U247" i="17" s="1"/>
  <c r="CE241" i="17"/>
  <c r="CF241" i="17"/>
  <c r="CH241" i="17"/>
  <c r="CI241" i="17" s="1"/>
  <c r="CO288" i="17"/>
  <c r="CK288" i="17"/>
  <c r="CM288" i="17" s="1"/>
  <c r="CN288" i="17" s="1"/>
  <c r="CK286" i="19"/>
  <c r="CM286" i="19" s="1"/>
  <c r="CN286" i="19" s="1"/>
  <c r="CO286" i="19"/>
  <c r="Q226" i="19"/>
  <c r="CG221" i="19"/>
  <c r="CC221" i="19"/>
  <c r="CF221" i="19"/>
  <c r="CD221" i="19"/>
  <c r="U227" i="19" s="1"/>
  <c r="CE221" i="19"/>
  <c r="CH221" i="19"/>
  <c r="CI221" i="19" s="1"/>
  <c r="H239" i="17"/>
  <c r="I239" i="17" s="1"/>
  <c r="C239" i="17"/>
  <c r="S239" i="17" s="1"/>
  <c r="A239" i="17"/>
  <c r="B239" i="17"/>
  <c r="D239" i="17"/>
  <c r="E239" i="17" s="1"/>
  <c r="H197" i="19"/>
  <c r="I197" i="19" s="1"/>
  <c r="D240" i="17" l="1"/>
  <c r="C240" i="17"/>
  <c r="S240" i="17" s="1"/>
  <c r="H240" i="17"/>
  <c r="I240" i="17" s="1"/>
  <c r="A240" i="17"/>
  <c r="B240" i="17"/>
  <c r="CE242" i="17"/>
  <c r="CF242" i="17"/>
  <c r="CC242" i="17"/>
  <c r="CH242" i="17"/>
  <c r="Q247" i="17"/>
  <c r="CG242" i="17"/>
  <c r="CD242" i="17"/>
  <c r="U248" i="17" s="1"/>
  <c r="CI242" i="17"/>
  <c r="Q227" i="19"/>
  <c r="CE222" i="19"/>
  <c r="CG222" i="19"/>
  <c r="CD222" i="19"/>
  <c r="U228" i="19" s="1"/>
  <c r="CH222" i="19"/>
  <c r="CI222" i="19" s="1"/>
  <c r="CF222" i="19"/>
  <c r="CC222" i="19"/>
  <c r="CK287" i="19"/>
  <c r="CM287" i="19" s="1"/>
  <c r="CN287" i="19" s="1"/>
  <c r="CO287" i="19"/>
  <c r="CO289" i="17"/>
  <c r="CK289" i="17"/>
  <c r="CM289" i="17" s="1"/>
  <c r="CN289" i="17" s="1"/>
  <c r="B198" i="19"/>
  <c r="A198" i="19"/>
  <c r="C198" i="19"/>
  <c r="S198" i="19" s="1"/>
  <c r="G198" i="19"/>
  <c r="D198" i="19"/>
  <c r="E198" i="19" s="1"/>
  <c r="CO290" i="17" l="1"/>
  <c r="CK290" i="17"/>
  <c r="CM290" i="17" s="1"/>
  <c r="CN290" i="17" s="1"/>
  <c r="B241" i="17"/>
  <c r="C241" i="17"/>
  <c r="S241" i="17" s="1"/>
  <c r="A241" i="17"/>
  <c r="H241" i="17"/>
  <c r="I241" i="17" s="1"/>
  <c r="D241" i="17"/>
  <c r="CE223" i="19"/>
  <c r="CF223" i="19"/>
  <c r="CH223" i="19"/>
  <c r="Q228" i="19"/>
  <c r="CD223" i="19"/>
  <c r="U229" i="19" s="1"/>
  <c r="CG223" i="19"/>
  <c r="CC223" i="19"/>
  <c r="CI223" i="19"/>
  <c r="CK288" i="19"/>
  <c r="CM288" i="19" s="1"/>
  <c r="CN288" i="19" s="1"/>
  <c r="CO288" i="19"/>
  <c r="CG243" i="17"/>
  <c r="CD243" i="17"/>
  <c r="U249" i="17" s="1"/>
  <c r="CC243" i="17"/>
  <c r="Q248" i="17"/>
  <c r="CH243" i="17"/>
  <c r="CI243" i="17" s="1"/>
  <c r="CF243" i="17"/>
  <c r="CE243" i="17"/>
  <c r="E240" i="17"/>
  <c r="H198" i="19"/>
  <c r="I198" i="19" s="1"/>
  <c r="CG244" i="17" l="1"/>
  <c r="CI244" i="17"/>
  <c r="CF244" i="17"/>
  <c r="CC244" i="17"/>
  <c r="CE244" i="17"/>
  <c r="CD244" i="17"/>
  <c r="U250" i="17" s="1"/>
  <c r="Q249" i="17"/>
  <c r="CH244" i="17"/>
  <c r="CO289" i="19"/>
  <c r="CN289" i="19"/>
  <c r="CK289" i="19"/>
  <c r="CM289" i="19" s="1"/>
  <c r="B242" i="17"/>
  <c r="A242" i="17"/>
  <c r="C242" i="17"/>
  <c r="S242" i="17" s="1"/>
  <c r="I242" i="17"/>
  <c r="D242" i="17"/>
  <c r="H242" i="17"/>
  <c r="CN291" i="17"/>
  <c r="CO291" i="17"/>
  <c r="CK291" i="17"/>
  <c r="CM291" i="17" s="1"/>
  <c r="CD224" i="19"/>
  <c r="U230" i="19" s="1"/>
  <c r="Q229" i="19"/>
  <c r="CH224" i="19"/>
  <c r="CE224" i="19"/>
  <c r="CG224" i="19"/>
  <c r="CI224" i="19"/>
  <c r="CC224" i="19"/>
  <c r="CF224" i="19"/>
  <c r="A199" i="19"/>
  <c r="G199" i="19"/>
  <c r="D199" i="19"/>
  <c r="E199" i="19" s="1"/>
  <c r="B199" i="19"/>
  <c r="C199" i="19" s="1"/>
  <c r="S199" i="19" s="1"/>
  <c r="E241" i="17"/>
  <c r="H199" i="19" l="1"/>
  <c r="I199" i="19" s="1"/>
  <c r="E242" i="17"/>
  <c r="C243" i="17"/>
  <c r="S243" i="17" s="1"/>
  <c r="H243" i="17"/>
  <c r="I243" i="17" s="1"/>
  <c r="B243" i="17"/>
  <c r="A243" i="17"/>
  <c r="D243" i="17"/>
  <c r="E243" i="17" s="1"/>
  <c r="CE225" i="19"/>
  <c r="CG225" i="19"/>
  <c r="CF225" i="19"/>
  <c r="CC225" i="19"/>
  <c r="CD225" i="19"/>
  <c r="U231" i="19" s="1"/>
  <c r="CH225" i="19"/>
  <c r="CI225" i="19" s="1"/>
  <c r="Q230" i="19"/>
  <c r="CO292" i="17"/>
  <c r="CK292" i="17"/>
  <c r="CM292" i="17" s="1"/>
  <c r="CN292" i="17" s="1"/>
  <c r="CF245" i="17"/>
  <c r="CC245" i="17"/>
  <c r="CD245" i="17"/>
  <c r="U251" i="17" s="1"/>
  <c r="CG245" i="17"/>
  <c r="Q250" i="17"/>
  <c r="CE245" i="17"/>
  <c r="CH245" i="17"/>
  <c r="CI245" i="17" s="1"/>
  <c r="CK290" i="19"/>
  <c r="CM290" i="19" s="1"/>
  <c r="CN290" i="19" s="1"/>
  <c r="CO290" i="19"/>
  <c r="CK291" i="19" l="1"/>
  <c r="CM291" i="19" s="1"/>
  <c r="CN291" i="19" s="1"/>
  <c r="CO291" i="19"/>
  <c r="CO293" i="17"/>
  <c r="CK293" i="17"/>
  <c r="CM293" i="17" s="1"/>
  <c r="CN293" i="17" s="1"/>
  <c r="CH246" i="17"/>
  <c r="CI246" i="17" s="1"/>
  <c r="CD246" i="17"/>
  <c r="U252" i="17" s="1"/>
  <c r="CF246" i="17"/>
  <c r="CC246" i="17"/>
  <c r="CG246" i="17"/>
  <c r="CE246" i="17"/>
  <c r="Q251" i="17"/>
  <c r="A244" i="17"/>
  <c r="D244" i="17"/>
  <c r="E244" i="17" s="1"/>
  <c r="B244" i="17"/>
  <c r="C244" i="17"/>
  <c r="S244" i="17" s="1"/>
  <c r="H244" i="17"/>
  <c r="I244" i="17"/>
  <c r="CE226" i="19"/>
  <c r="CC226" i="19"/>
  <c r="CF226" i="19"/>
  <c r="CD226" i="19"/>
  <c r="U232" i="19" s="1"/>
  <c r="CG226" i="19"/>
  <c r="CH226" i="19"/>
  <c r="CI226" i="19" s="1"/>
  <c r="Q231" i="19"/>
  <c r="A200" i="19"/>
  <c r="D200" i="19"/>
  <c r="E200" i="19" s="1"/>
  <c r="G200" i="19"/>
  <c r="B200" i="19"/>
  <c r="C200" i="19" s="1"/>
  <c r="S200" i="19" s="1"/>
  <c r="CO294" i="17" l="1"/>
  <c r="CK294" i="17"/>
  <c r="CM294" i="17" s="1"/>
  <c r="CN294" i="17" s="1"/>
  <c r="CF227" i="19"/>
  <c r="CH227" i="19"/>
  <c r="CC227" i="19"/>
  <c r="CI227" i="19"/>
  <c r="CE227" i="19"/>
  <c r="CD227" i="19"/>
  <c r="U233" i="19" s="1"/>
  <c r="CG227" i="19"/>
  <c r="Q232" i="19"/>
  <c r="CH247" i="17"/>
  <c r="CG247" i="17"/>
  <c r="CD247" i="17"/>
  <c r="U253" i="17" s="1"/>
  <c r="CE247" i="17"/>
  <c r="Q252" i="17"/>
  <c r="CF247" i="17"/>
  <c r="CC247" i="17"/>
  <c r="CI247" i="17"/>
  <c r="CO292" i="19"/>
  <c r="CK292" i="19"/>
  <c r="CM292" i="19" s="1"/>
  <c r="CN292" i="19" s="1"/>
  <c r="C245" i="17"/>
  <c r="S245" i="17" s="1"/>
  <c r="D245" i="17"/>
  <c r="B245" i="17"/>
  <c r="A245" i="17"/>
  <c r="H245" i="17"/>
  <c r="I245" i="17" s="1"/>
  <c r="H200" i="19"/>
  <c r="I200" i="19" s="1"/>
  <c r="CO293" i="19" l="1"/>
  <c r="CK293" i="19"/>
  <c r="CM293" i="19" s="1"/>
  <c r="CN293" i="19" s="1"/>
  <c r="CO295" i="17"/>
  <c r="CK295" i="17"/>
  <c r="CM295" i="17" s="1"/>
  <c r="CN295" i="17" s="1"/>
  <c r="H246" i="17"/>
  <c r="I246" i="17" s="1"/>
  <c r="C246" i="17"/>
  <c r="S246" i="17" s="1"/>
  <c r="A246" i="17"/>
  <c r="B246" i="17"/>
  <c r="D246" i="17"/>
  <c r="E246" i="17" s="1"/>
  <c r="E245" i="17"/>
  <c r="CF248" i="17"/>
  <c r="CC248" i="17"/>
  <c r="CH248" i="17"/>
  <c r="CI248" i="17" s="1"/>
  <c r="CG248" i="17"/>
  <c r="CE248" i="17"/>
  <c r="Q253" i="17"/>
  <c r="CD248" i="17"/>
  <c r="U254" i="17" s="1"/>
  <c r="Q233" i="19"/>
  <c r="CH228" i="19"/>
  <c r="CI228" i="19" s="1"/>
  <c r="CG228" i="19"/>
  <c r="CC228" i="19"/>
  <c r="CE228" i="19"/>
  <c r="CD228" i="19"/>
  <c r="U234" i="19" s="1"/>
  <c r="CF228" i="19"/>
  <c r="D201" i="19"/>
  <c r="E201" i="19" s="1"/>
  <c r="G201" i="19"/>
  <c r="H201" i="19" s="1"/>
  <c r="I201" i="19" s="1"/>
  <c r="A201" i="19"/>
  <c r="B201" i="19"/>
  <c r="C201" i="19"/>
  <c r="S201" i="19" s="1"/>
  <c r="CK296" i="17" l="1"/>
  <c r="CM296" i="17" s="1"/>
  <c r="CN296" i="17" s="1"/>
  <c r="CO296" i="17"/>
  <c r="G202" i="19"/>
  <c r="A202" i="19"/>
  <c r="D202" i="19"/>
  <c r="E202" i="19" s="1"/>
  <c r="C202" i="19"/>
  <c r="S202" i="19" s="1"/>
  <c r="B202" i="19"/>
  <c r="CK294" i="19"/>
  <c r="CM294" i="19" s="1"/>
  <c r="CN294" i="19"/>
  <c r="CO294" i="19"/>
  <c r="CD229" i="19"/>
  <c r="U235" i="19" s="1"/>
  <c r="CG229" i="19"/>
  <c r="CE229" i="19"/>
  <c r="Q234" i="19"/>
  <c r="CF229" i="19"/>
  <c r="CH229" i="19"/>
  <c r="CI229" i="19" s="1"/>
  <c r="CC229" i="19"/>
  <c r="CD249" i="17"/>
  <c r="U255" i="17" s="1"/>
  <c r="CF249" i="17"/>
  <c r="CE249" i="17"/>
  <c r="CC249" i="17"/>
  <c r="CG249" i="17"/>
  <c r="CH249" i="17"/>
  <c r="CI249" i="17"/>
  <c r="Q254" i="17"/>
  <c r="B247" i="17"/>
  <c r="H247" i="17"/>
  <c r="I247" i="17" s="1"/>
  <c r="D247" i="17"/>
  <c r="E247" i="17" s="1"/>
  <c r="A247" i="17"/>
  <c r="C247" i="17"/>
  <c r="S247" i="17" s="1"/>
  <c r="CG230" i="19" l="1"/>
  <c r="CC230" i="19"/>
  <c r="CH230" i="19"/>
  <c r="CF230" i="19"/>
  <c r="Q235" i="19"/>
  <c r="CI230" i="19"/>
  <c r="CE230" i="19"/>
  <c r="CD230" i="19"/>
  <c r="U236" i="19" s="1"/>
  <c r="A248" i="17"/>
  <c r="D248" i="17"/>
  <c r="E248" i="17" s="1"/>
  <c r="C248" i="17"/>
  <c r="S248" i="17" s="1"/>
  <c r="B248" i="17"/>
  <c r="H248" i="17"/>
  <c r="I248" i="17" s="1"/>
  <c r="CN297" i="17"/>
  <c r="CO297" i="17"/>
  <c r="CK297" i="17"/>
  <c r="CM297" i="17" s="1"/>
  <c r="CD250" i="17"/>
  <c r="U256" i="17" s="1"/>
  <c r="CG250" i="17"/>
  <c r="Q255" i="17"/>
  <c r="CE250" i="17"/>
  <c r="CF250" i="17"/>
  <c r="CH250" i="17"/>
  <c r="CI250" i="17" s="1"/>
  <c r="CC250" i="17"/>
  <c r="CO295" i="19"/>
  <c r="CK295" i="19"/>
  <c r="CM295" i="19" s="1"/>
  <c r="CN295" i="19" s="1"/>
  <c r="H202" i="19"/>
  <c r="I202" i="19" s="1"/>
  <c r="CH251" i="17" l="1"/>
  <c r="CD251" i="17"/>
  <c r="U257" i="17" s="1"/>
  <c r="CI251" i="17"/>
  <c r="CF251" i="17"/>
  <c r="CE251" i="17"/>
  <c r="Q256" i="17"/>
  <c r="CG251" i="17"/>
  <c r="CC251" i="17"/>
  <c r="CO296" i="19"/>
  <c r="CK296" i="19"/>
  <c r="CM296" i="19" s="1"/>
  <c r="CN296" i="19" s="1"/>
  <c r="A249" i="17"/>
  <c r="B249" i="17"/>
  <c r="C249" i="17"/>
  <c r="S249" i="17" s="1"/>
  <c r="D249" i="17"/>
  <c r="E249" i="17" s="1"/>
  <c r="H249" i="17"/>
  <c r="I249" i="17" s="1"/>
  <c r="CH231" i="19"/>
  <c r="CI231" i="19" s="1"/>
  <c r="Q236" i="19"/>
  <c r="CG231" i="19"/>
  <c r="CF231" i="19"/>
  <c r="CC231" i="19"/>
  <c r="CD231" i="19"/>
  <c r="U237" i="19" s="1"/>
  <c r="CE231" i="19"/>
  <c r="CO298" i="17"/>
  <c r="CK298" i="17"/>
  <c r="CM298" i="17" s="1"/>
  <c r="CN298" i="17" s="1"/>
  <c r="B203" i="19"/>
  <c r="D203" i="19"/>
  <c r="E203" i="19" s="1"/>
  <c r="G203" i="19"/>
  <c r="A203" i="19"/>
  <c r="C203" i="19"/>
  <c r="S203" i="19" s="1"/>
  <c r="CO299" i="17" l="1"/>
  <c r="CK299" i="17"/>
  <c r="CM299" i="17" s="1"/>
  <c r="CN299" i="17" s="1"/>
  <c r="Q237" i="19"/>
  <c r="CD232" i="19"/>
  <c r="U238" i="19" s="1"/>
  <c r="CI232" i="19"/>
  <c r="CE232" i="19"/>
  <c r="CG232" i="19"/>
  <c r="CH232" i="19"/>
  <c r="CC232" i="19"/>
  <c r="CF232" i="19"/>
  <c r="B250" i="17"/>
  <c r="D250" i="17"/>
  <c r="E250" i="17" s="1"/>
  <c r="A250" i="17"/>
  <c r="C250" i="17"/>
  <c r="S250" i="17" s="1"/>
  <c r="H250" i="17"/>
  <c r="I250" i="17" s="1"/>
  <c r="CK297" i="19"/>
  <c r="CM297" i="19" s="1"/>
  <c r="CN297" i="19" s="1"/>
  <c r="CO297" i="19"/>
  <c r="CG252" i="17"/>
  <c r="CC252" i="17"/>
  <c r="CH252" i="17"/>
  <c r="Q257" i="17"/>
  <c r="CD252" i="17"/>
  <c r="U258" i="17" s="1"/>
  <c r="CE252" i="17"/>
  <c r="CI252" i="17"/>
  <c r="CF252" i="17"/>
  <c r="H203" i="19"/>
  <c r="I203" i="19" s="1"/>
  <c r="D251" i="17" l="1"/>
  <c r="H251" i="17"/>
  <c r="A251" i="17"/>
  <c r="I251" i="17"/>
  <c r="C251" i="17"/>
  <c r="S251" i="17" s="1"/>
  <c r="B251" i="17"/>
  <c r="CO298" i="19"/>
  <c r="CK298" i="19"/>
  <c r="CM298" i="19" s="1"/>
  <c r="CN298" i="19" s="1"/>
  <c r="O159" i="17"/>
  <c r="CO300" i="17"/>
  <c r="CK300" i="17"/>
  <c r="CM300" i="17" s="1"/>
  <c r="CN300" i="17" s="1"/>
  <c r="D204" i="19"/>
  <c r="E204" i="19" s="1"/>
  <c r="A204" i="19"/>
  <c r="G204" i="19"/>
  <c r="B204" i="19"/>
  <c r="C204" i="19" s="1"/>
  <c r="S204" i="19" s="1"/>
  <c r="Q258" i="17"/>
  <c r="CD253" i="17"/>
  <c r="U259" i="17" s="1"/>
  <c r="CC253" i="17"/>
  <c r="CH253" i="17"/>
  <c r="CI253" i="17" s="1"/>
  <c r="CF253" i="17"/>
  <c r="CG253" i="17"/>
  <c r="CE253" i="17"/>
  <c r="CE233" i="19"/>
  <c r="CD233" i="19"/>
  <c r="U239" i="19" s="1"/>
  <c r="Q238" i="19"/>
  <c r="CC233" i="19"/>
  <c r="CG233" i="19"/>
  <c r="CH233" i="19"/>
  <c r="CI233" i="19"/>
  <c r="CF233" i="19"/>
  <c r="CO299" i="19" l="1"/>
  <c r="CK299" i="19"/>
  <c r="CM299" i="19" s="1"/>
  <c r="CN299" i="19" s="1"/>
  <c r="O158" i="19"/>
  <c r="CD254" i="17"/>
  <c r="U260" i="17" s="1"/>
  <c r="CE254" i="17"/>
  <c r="CG254" i="17"/>
  <c r="CF254" i="17"/>
  <c r="CC254" i="17"/>
  <c r="CH254" i="17"/>
  <c r="CI254" i="17" s="1"/>
  <c r="Q259" i="17"/>
  <c r="CO301" i="17"/>
  <c r="CK301" i="17"/>
  <c r="CM301" i="17" s="1"/>
  <c r="CN301" i="17" s="1"/>
  <c r="H204" i="19"/>
  <c r="I204" i="19" s="1"/>
  <c r="C252" i="17"/>
  <c r="S252" i="17" s="1"/>
  <c r="D252" i="17"/>
  <c r="E252" i="17" s="1"/>
  <c r="I252" i="17"/>
  <c r="B252" i="17"/>
  <c r="H252" i="17"/>
  <c r="A252" i="17"/>
  <c r="O148" i="17"/>
  <c r="O149" i="17" s="1"/>
  <c r="O150" i="17" s="1"/>
  <c r="O151" i="17" s="1"/>
  <c r="O152" i="17" s="1"/>
  <c r="O153" i="17" s="1"/>
  <c r="O154" i="17" s="1"/>
  <c r="O155" i="17" s="1"/>
  <c r="O156" i="17" s="1"/>
  <c r="O157" i="17" s="1"/>
  <c r="O158" i="17" s="1"/>
  <c r="Q239" i="19"/>
  <c r="CG234" i="19"/>
  <c r="CC234" i="19"/>
  <c r="CF234" i="19"/>
  <c r="CD234" i="19"/>
  <c r="U240" i="19" s="1"/>
  <c r="CH234" i="19"/>
  <c r="CI234" i="19" s="1"/>
  <c r="CE234" i="19"/>
  <c r="E251" i="17"/>
  <c r="CF235" i="19" l="1"/>
  <c r="Q240" i="19"/>
  <c r="CH235" i="19"/>
  <c r="CI235" i="19" s="1"/>
  <c r="CC235" i="19"/>
  <c r="CG235" i="19"/>
  <c r="CE235" i="19"/>
  <c r="CD235" i="19"/>
  <c r="U241" i="19" s="1"/>
  <c r="CO300" i="19"/>
  <c r="CK300" i="19"/>
  <c r="CM300" i="19" s="1"/>
  <c r="CN300" i="19" s="1"/>
  <c r="CN302" i="17"/>
  <c r="CO302" i="17"/>
  <c r="CK302" i="17"/>
  <c r="CM302" i="17" s="1"/>
  <c r="CE255" i="17"/>
  <c r="Q260" i="17"/>
  <c r="CC255" i="17"/>
  <c r="CH255" i="17"/>
  <c r="CF255" i="17"/>
  <c r="CI255" i="17"/>
  <c r="CG255" i="17"/>
  <c r="CD255" i="17"/>
  <c r="U261" i="17" s="1"/>
  <c r="D205" i="19"/>
  <c r="E205" i="19" s="1"/>
  <c r="B205" i="19"/>
  <c r="C205" i="19"/>
  <c r="S205" i="19" s="1"/>
  <c r="G205" i="19"/>
  <c r="H205" i="19" s="1"/>
  <c r="I205" i="19" s="1"/>
  <c r="A205" i="19"/>
  <c r="O147" i="19"/>
  <c r="O148" i="19" s="1"/>
  <c r="O149" i="19" s="1"/>
  <c r="O150" i="19" s="1"/>
  <c r="O151" i="19" s="1"/>
  <c r="O152" i="19" s="1"/>
  <c r="O153" i="19" s="1"/>
  <c r="O154" i="19" s="1"/>
  <c r="O155" i="19" s="1"/>
  <c r="O156" i="19" s="1"/>
  <c r="O157" i="19" s="1"/>
  <c r="C253" i="17"/>
  <c r="S253" i="17" s="1"/>
  <c r="A253" i="17"/>
  <c r="D253" i="17"/>
  <c r="B253" i="17"/>
  <c r="I253" i="17"/>
  <c r="H253" i="17"/>
  <c r="CG236" i="19" l="1"/>
  <c r="CF236" i="19"/>
  <c r="Q241" i="19"/>
  <c r="CH236" i="19"/>
  <c r="CE236" i="19"/>
  <c r="CC236" i="19"/>
  <c r="CI236" i="19"/>
  <c r="CD236" i="19"/>
  <c r="U242" i="19" s="1"/>
  <c r="B206" i="19"/>
  <c r="D206" i="19"/>
  <c r="E206" i="19" s="1"/>
  <c r="A206" i="19"/>
  <c r="C206" i="19"/>
  <c r="S206" i="19" s="1"/>
  <c r="G206" i="19"/>
  <c r="CN301" i="19"/>
  <c r="CO301" i="19"/>
  <c r="CK301" i="19"/>
  <c r="CM301" i="19" s="1"/>
  <c r="CO303" i="17"/>
  <c r="CK303" i="17"/>
  <c r="CM303" i="17" s="1"/>
  <c r="CN303" i="17" s="1"/>
  <c r="D254" i="17"/>
  <c r="C254" i="17"/>
  <c r="S254" i="17" s="1"/>
  <c r="B254" i="17"/>
  <c r="A254" i="17"/>
  <c r="H254" i="17"/>
  <c r="I254" i="17" s="1"/>
  <c r="CE256" i="17"/>
  <c r="CF256" i="17"/>
  <c r="CC256" i="17"/>
  <c r="CD256" i="17"/>
  <c r="U262" i="17" s="1"/>
  <c r="CG256" i="17"/>
  <c r="Q261" i="17"/>
  <c r="CH256" i="17"/>
  <c r="CI256" i="17"/>
  <c r="E253" i="17"/>
  <c r="CO304" i="17" l="1"/>
  <c r="CK304" i="17"/>
  <c r="CM304" i="17" s="1"/>
  <c r="CN304" i="17" s="1"/>
  <c r="B255" i="17"/>
  <c r="C255" i="17"/>
  <c r="S255" i="17" s="1"/>
  <c r="A255" i="17"/>
  <c r="H255" i="17"/>
  <c r="I255" i="17" s="1"/>
  <c r="D255" i="17"/>
  <c r="CO302" i="19"/>
  <c r="CK302" i="19"/>
  <c r="CM302" i="19" s="1"/>
  <c r="CN302" i="19" s="1"/>
  <c r="CE257" i="17"/>
  <c r="CD257" i="17"/>
  <c r="U263" i="17" s="1"/>
  <c r="Q262" i="17"/>
  <c r="CH257" i="17"/>
  <c r="CC257" i="17"/>
  <c r="CF257" i="17"/>
  <c r="CG257" i="17"/>
  <c r="CI257" i="17"/>
  <c r="E254" i="17"/>
  <c r="Q242" i="19"/>
  <c r="CC237" i="19"/>
  <c r="CG237" i="19"/>
  <c r="CF237" i="19"/>
  <c r="CI237" i="19"/>
  <c r="CE237" i="19"/>
  <c r="CD237" i="19"/>
  <c r="U243" i="19" s="1"/>
  <c r="CH237" i="19"/>
  <c r="H206" i="19"/>
  <c r="I206" i="19" s="1"/>
  <c r="CK305" i="17" l="1"/>
  <c r="CM305" i="17" s="1"/>
  <c r="CN305" i="17" s="1"/>
  <c r="CO305" i="17"/>
  <c r="H256" i="17"/>
  <c r="I256" i="17" s="1"/>
  <c r="A256" i="17"/>
  <c r="D256" i="17"/>
  <c r="B256" i="17"/>
  <c r="C256" i="17"/>
  <c r="S256" i="17" s="1"/>
  <c r="CO303" i="19"/>
  <c r="CK303" i="19"/>
  <c r="CM303" i="19" s="1"/>
  <c r="CN303" i="19" s="1"/>
  <c r="CC258" i="17"/>
  <c r="CH258" i="17"/>
  <c r="CI258" i="17"/>
  <c r="CE258" i="17"/>
  <c r="CF258" i="17"/>
  <c r="CD258" i="17"/>
  <c r="U264" i="17" s="1"/>
  <c r="Q263" i="17"/>
  <c r="CG258" i="17"/>
  <c r="CE238" i="19"/>
  <c r="CG238" i="19"/>
  <c r="CF238" i="19"/>
  <c r="CC238" i="19"/>
  <c r="CH238" i="19"/>
  <c r="CI238" i="19" s="1"/>
  <c r="CD238" i="19"/>
  <c r="U244" i="19" s="1"/>
  <c r="Q243" i="19"/>
  <c r="C207" i="19"/>
  <c r="S207" i="19" s="1"/>
  <c r="B207" i="19"/>
  <c r="D207" i="19"/>
  <c r="E207" i="19" s="1"/>
  <c r="A207" i="19"/>
  <c r="G207" i="19"/>
  <c r="E255" i="17"/>
  <c r="A257" i="17" l="1"/>
  <c r="C257" i="17"/>
  <c r="S257" i="17" s="1"/>
  <c r="D257" i="17"/>
  <c r="H257" i="17"/>
  <c r="I257" i="17" s="1"/>
  <c r="B257" i="17"/>
  <c r="CE239" i="19"/>
  <c r="CD239" i="19"/>
  <c r="U245" i="19" s="1"/>
  <c r="CC239" i="19"/>
  <c r="Q244" i="19"/>
  <c r="CG239" i="19"/>
  <c r="CF239" i="19"/>
  <c r="CH239" i="19"/>
  <c r="CI239" i="19" s="1"/>
  <c r="CK304" i="19"/>
  <c r="CM304" i="19" s="1"/>
  <c r="CN304" i="19" s="1"/>
  <c r="CO304" i="19"/>
  <c r="CO306" i="17"/>
  <c r="CK306" i="17"/>
  <c r="CM306" i="17" s="1"/>
  <c r="CN306" i="17" s="1"/>
  <c r="CG259" i="17"/>
  <c r="CE259" i="17"/>
  <c r="Q264" i="17"/>
  <c r="CD259" i="17"/>
  <c r="U265" i="17" s="1"/>
  <c r="CH259" i="17"/>
  <c r="CI259" i="17" s="1"/>
  <c r="CC259" i="17"/>
  <c r="CF259" i="17"/>
  <c r="E256" i="17"/>
  <c r="H207" i="19"/>
  <c r="I207" i="19" s="1"/>
  <c r="CO307" i="17" l="1"/>
  <c r="CK307" i="17"/>
  <c r="CM307" i="17" s="1"/>
  <c r="CN307" i="17"/>
  <c r="A258" i="17"/>
  <c r="H258" i="17"/>
  <c r="I258" i="17" s="1"/>
  <c r="D258" i="17"/>
  <c r="B258" i="17"/>
  <c r="C258" i="17"/>
  <c r="S258" i="17" s="1"/>
  <c r="CC240" i="19"/>
  <c r="CD240" i="19"/>
  <c r="U246" i="19" s="1"/>
  <c r="CH240" i="19"/>
  <c r="CG240" i="19"/>
  <c r="Q245" i="19"/>
  <c r="CF240" i="19"/>
  <c r="CI240" i="19"/>
  <c r="CE240" i="19"/>
  <c r="CC260" i="17"/>
  <c r="CE260" i="17"/>
  <c r="Q265" i="17"/>
  <c r="CF260" i="17"/>
  <c r="CD260" i="17"/>
  <c r="U266" i="17" s="1"/>
  <c r="CI260" i="17"/>
  <c r="CH260" i="17"/>
  <c r="CG260" i="17"/>
  <c r="CK305" i="19"/>
  <c r="CM305" i="19" s="1"/>
  <c r="CN305" i="19" s="1"/>
  <c r="CO305" i="19"/>
  <c r="E257" i="17"/>
  <c r="D208" i="19"/>
  <c r="E208" i="19" s="1"/>
  <c r="G208" i="19"/>
  <c r="G220" i="19" s="1"/>
  <c r="G232" i="19" s="1"/>
  <c r="G244" i="19" s="1"/>
  <c r="G256" i="19" s="1"/>
  <c r="G268" i="19" s="1"/>
  <c r="G280" i="19" s="1"/>
  <c r="G292" i="19" s="1"/>
  <c r="G304" i="19" s="1"/>
  <c r="G316" i="19" s="1"/>
  <c r="G328" i="19" s="1"/>
  <c r="G340" i="19" s="1"/>
  <c r="G352" i="19" s="1"/>
  <c r="G364" i="19" s="1"/>
  <c r="G376" i="19" s="1"/>
  <c r="G388" i="19" s="1"/>
  <c r="G400" i="19" s="1"/>
  <c r="G412" i="19" s="1"/>
  <c r="A208" i="19"/>
  <c r="B208" i="19"/>
  <c r="C208" i="19" s="1"/>
  <c r="S208" i="19" s="1"/>
  <c r="CK306" i="19" l="1"/>
  <c r="CM306" i="19" s="1"/>
  <c r="CO306" i="19"/>
  <c r="CN306" i="19"/>
  <c r="C259" i="17"/>
  <c r="S259" i="17" s="1"/>
  <c r="H259" i="17"/>
  <c r="A259" i="17"/>
  <c r="B259" i="17"/>
  <c r="D259" i="17"/>
  <c r="I259" i="17"/>
  <c r="CD261" i="17"/>
  <c r="U267" i="17" s="1"/>
  <c r="CH261" i="17"/>
  <c r="CI261" i="17" s="1"/>
  <c r="CG261" i="17"/>
  <c r="Q266" i="17"/>
  <c r="CE261" i="17"/>
  <c r="CF261" i="17"/>
  <c r="CC261" i="17"/>
  <c r="H208" i="19"/>
  <c r="I208" i="19" s="1"/>
  <c r="CE241" i="19"/>
  <c r="CG241" i="19"/>
  <c r="Q246" i="19"/>
  <c r="CD241" i="19"/>
  <c r="U247" i="19" s="1"/>
  <c r="CF241" i="19"/>
  <c r="CH241" i="19"/>
  <c r="CI241" i="19" s="1"/>
  <c r="CC241" i="19"/>
  <c r="E258" i="17"/>
  <c r="CK308" i="17"/>
  <c r="CM308" i="17" s="1"/>
  <c r="CN308" i="17" s="1"/>
  <c r="CO308" i="17"/>
  <c r="CC242" i="19" l="1"/>
  <c r="CF242" i="19"/>
  <c r="CD242" i="19"/>
  <c r="U248" i="19" s="1"/>
  <c r="Q247" i="19"/>
  <c r="CE242" i="19"/>
  <c r="CH242" i="19"/>
  <c r="CI242" i="19" s="1"/>
  <c r="CG242" i="19"/>
  <c r="CD262" i="17"/>
  <c r="U268" i="17" s="1"/>
  <c r="CH262" i="17"/>
  <c r="CF262" i="17"/>
  <c r="CI262" i="17"/>
  <c r="CE262" i="17"/>
  <c r="CC262" i="17"/>
  <c r="CG262" i="17"/>
  <c r="Q267" i="17"/>
  <c r="CN309" i="17"/>
  <c r="CO309" i="17"/>
  <c r="CK309" i="17"/>
  <c r="CM309" i="17" s="1"/>
  <c r="E259" i="17"/>
  <c r="CN307" i="19"/>
  <c r="CK307" i="19"/>
  <c r="CM307" i="19" s="1"/>
  <c r="CO307" i="19"/>
  <c r="D209" i="19"/>
  <c r="E209" i="19" s="1"/>
  <c r="A209" i="19"/>
  <c r="G209" i="19"/>
  <c r="G221" i="19" s="1"/>
  <c r="G233" i="19" s="1"/>
  <c r="G245" i="19" s="1"/>
  <c r="G257" i="19" s="1"/>
  <c r="G269" i="19" s="1"/>
  <c r="G281" i="19" s="1"/>
  <c r="G293" i="19" s="1"/>
  <c r="G305" i="19" s="1"/>
  <c r="G317" i="19" s="1"/>
  <c r="G329" i="19" s="1"/>
  <c r="G341" i="19" s="1"/>
  <c r="G353" i="19" s="1"/>
  <c r="G365" i="19" s="1"/>
  <c r="G377" i="19" s="1"/>
  <c r="G389" i="19" s="1"/>
  <c r="G401" i="19" s="1"/>
  <c r="G413" i="19" s="1"/>
  <c r="B209" i="19"/>
  <c r="C209" i="19"/>
  <c r="S209" i="19" s="1"/>
  <c r="D260" i="17"/>
  <c r="A260" i="17"/>
  <c r="H260" i="17"/>
  <c r="I260" i="17" s="1"/>
  <c r="B260" i="17"/>
  <c r="C260" i="17"/>
  <c r="S260" i="17" s="1"/>
  <c r="CC243" i="19" l="1"/>
  <c r="CF243" i="19"/>
  <c r="CD243" i="19"/>
  <c r="U249" i="19" s="1"/>
  <c r="CH243" i="19"/>
  <c r="CG243" i="19"/>
  <c r="CI243" i="19"/>
  <c r="CE243" i="19"/>
  <c r="Q248" i="19"/>
  <c r="D261" i="17"/>
  <c r="A261" i="17"/>
  <c r="B261" i="17"/>
  <c r="C261" i="17"/>
  <c r="S261" i="17" s="1"/>
  <c r="H261" i="17"/>
  <c r="I261" i="17"/>
  <c r="E260" i="17"/>
  <c r="H209" i="19"/>
  <c r="I209" i="19" s="1"/>
  <c r="CH263" i="17"/>
  <c r="Q268" i="17"/>
  <c r="CC263" i="17"/>
  <c r="CI263" i="17"/>
  <c r="CG263" i="17"/>
  <c r="CF263" i="17"/>
  <c r="CE263" i="17"/>
  <c r="CD263" i="17"/>
  <c r="U269" i="17" s="1"/>
  <c r="CO308" i="19"/>
  <c r="CK308" i="19"/>
  <c r="CM308" i="19" s="1"/>
  <c r="CN308" i="19"/>
  <c r="CN310" i="17"/>
  <c r="CO310" i="17"/>
  <c r="CK310" i="17"/>
  <c r="CM310" i="17" s="1"/>
  <c r="G210" i="19" l="1"/>
  <c r="G222" i="19" s="1"/>
  <c r="G234" i="19" s="1"/>
  <c r="G246" i="19" s="1"/>
  <c r="G258" i="19" s="1"/>
  <c r="G270" i="19" s="1"/>
  <c r="G282" i="19" s="1"/>
  <c r="G294" i="19" s="1"/>
  <c r="G306" i="19" s="1"/>
  <c r="G318" i="19" s="1"/>
  <c r="G330" i="19" s="1"/>
  <c r="G342" i="19" s="1"/>
  <c r="G354" i="19" s="1"/>
  <c r="G366" i="19" s="1"/>
  <c r="G378" i="19" s="1"/>
  <c r="G390" i="19" s="1"/>
  <c r="G402" i="19" s="1"/>
  <c r="D210" i="19"/>
  <c r="E210" i="19" s="1"/>
  <c r="A210" i="19"/>
  <c r="B210" i="19"/>
  <c r="C210" i="19" s="1"/>
  <c r="S210" i="19" s="1"/>
  <c r="CK311" i="17"/>
  <c r="CM311" i="17" s="1"/>
  <c r="CN311" i="17"/>
  <c r="CO311" i="17"/>
  <c r="CK309" i="19"/>
  <c r="CM309" i="19" s="1"/>
  <c r="CN309" i="19"/>
  <c r="CO309" i="19"/>
  <c r="CC244" i="19"/>
  <c r="Q249" i="19"/>
  <c r="CD244" i="19"/>
  <c r="U250" i="19" s="1"/>
  <c r="CE244" i="19"/>
  <c r="CH244" i="19"/>
  <c r="CF244" i="19"/>
  <c r="CG244" i="19"/>
  <c r="CI244" i="19"/>
  <c r="CG264" i="17"/>
  <c r="Q269" i="17"/>
  <c r="CH264" i="17"/>
  <c r="CI264" i="17" s="1"/>
  <c r="CE264" i="17"/>
  <c r="CF264" i="17"/>
  <c r="CC264" i="17"/>
  <c r="CD264" i="17"/>
  <c r="U270" i="17" s="1"/>
  <c r="B262" i="17"/>
  <c r="A262" i="17"/>
  <c r="D262" i="17"/>
  <c r="H262" i="17"/>
  <c r="I262" i="17" s="1"/>
  <c r="C262" i="17"/>
  <c r="S262" i="17" s="1"/>
  <c r="E261" i="17"/>
  <c r="H263" i="17" l="1"/>
  <c r="D263" i="17"/>
  <c r="I263" i="17"/>
  <c r="C263" i="17"/>
  <c r="S263" i="17" s="1"/>
  <c r="A263" i="17"/>
  <c r="B263" i="17"/>
  <c r="CE265" i="17"/>
  <c r="CG265" i="17"/>
  <c r="CH265" i="17"/>
  <c r="CF265" i="17"/>
  <c r="Q270" i="17"/>
  <c r="CD265" i="17"/>
  <c r="U271" i="17" s="1"/>
  <c r="CI265" i="17"/>
  <c r="CC265" i="17"/>
  <c r="CK310" i="19"/>
  <c r="CM310" i="19" s="1"/>
  <c r="CN310" i="19"/>
  <c r="CO310" i="19"/>
  <c r="H210" i="19"/>
  <c r="I210" i="19" s="1"/>
  <c r="E262" i="17"/>
  <c r="Q250" i="19"/>
  <c r="CG245" i="19"/>
  <c r="CF245" i="19"/>
  <c r="CE245" i="19"/>
  <c r="CH245" i="19"/>
  <c r="CI245" i="19" s="1"/>
  <c r="CC245" i="19"/>
  <c r="CD245" i="19"/>
  <c r="U251" i="19" s="1"/>
  <c r="CO312" i="17"/>
  <c r="CK312" i="17"/>
  <c r="CM312" i="17" s="1"/>
  <c r="CN312" i="17"/>
  <c r="CF246" i="19" l="1"/>
  <c r="CC246" i="19"/>
  <c r="CD246" i="19"/>
  <c r="U252" i="19" s="1"/>
  <c r="CG246" i="19"/>
  <c r="Q251" i="19"/>
  <c r="CH246" i="19"/>
  <c r="CI246" i="19" s="1"/>
  <c r="CE246" i="19"/>
  <c r="CK311" i="19"/>
  <c r="CM311" i="19" s="1"/>
  <c r="CO311" i="19"/>
  <c r="CN311" i="19"/>
  <c r="C264" i="17"/>
  <c r="S264" i="17" s="1"/>
  <c r="H264" i="17"/>
  <c r="I264" i="17"/>
  <c r="A264" i="17"/>
  <c r="D264" i="17"/>
  <c r="E264" i="17" s="1"/>
  <c r="B264" i="17"/>
  <c r="CO313" i="17"/>
  <c r="CK313" i="17"/>
  <c r="CM313" i="17" s="1"/>
  <c r="CN313" i="17" s="1"/>
  <c r="E263" i="17"/>
  <c r="D211" i="19"/>
  <c r="E211" i="19" s="1"/>
  <c r="G211" i="19"/>
  <c r="G223" i="19" s="1"/>
  <c r="G235" i="19" s="1"/>
  <c r="G247" i="19" s="1"/>
  <c r="G259" i="19" s="1"/>
  <c r="G271" i="19" s="1"/>
  <c r="G283" i="19" s="1"/>
  <c r="G295" i="19" s="1"/>
  <c r="G307" i="19" s="1"/>
  <c r="G319" i="19" s="1"/>
  <c r="G331" i="19" s="1"/>
  <c r="G343" i="19" s="1"/>
  <c r="G355" i="19" s="1"/>
  <c r="G367" i="19" s="1"/>
  <c r="G379" i="19" s="1"/>
  <c r="G391" i="19" s="1"/>
  <c r="G403" i="19" s="1"/>
  <c r="A211" i="19"/>
  <c r="B211" i="19"/>
  <c r="C211" i="19" s="1"/>
  <c r="S211" i="19" s="1"/>
  <c r="CD266" i="17"/>
  <c r="U272" i="17" s="1"/>
  <c r="Q271" i="17"/>
  <c r="CC266" i="17"/>
  <c r="CH266" i="17"/>
  <c r="CI266" i="17" s="1"/>
  <c r="CG266" i="17"/>
  <c r="CF266" i="17"/>
  <c r="CE266" i="17"/>
  <c r="CG267" i="17" l="1"/>
  <c r="CH267" i="17"/>
  <c r="CI267" i="17" s="1"/>
  <c r="Q272" i="17"/>
  <c r="CE267" i="17"/>
  <c r="CD267" i="17"/>
  <c r="U273" i="17" s="1"/>
  <c r="CF267" i="17"/>
  <c r="CC267" i="17"/>
  <c r="CK314" i="17"/>
  <c r="CM314" i="17" s="1"/>
  <c r="CN314" i="17" s="1"/>
  <c r="CO314" i="17"/>
  <c r="Q252" i="19"/>
  <c r="CC247" i="19"/>
  <c r="CF247" i="19"/>
  <c r="CD247" i="19"/>
  <c r="U253" i="19" s="1"/>
  <c r="CH247" i="19"/>
  <c r="CE247" i="19"/>
  <c r="CI247" i="19"/>
  <c r="CG247" i="19"/>
  <c r="CO312" i="19"/>
  <c r="CK312" i="19"/>
  <c r="CM312" i="19" s="1"/>
  <c r="CN312" i="19"/>
  <c r="H211" i="19"/>
  <c r="I211" i="19" s="1"/>
  <c r="D265" i="17"/>
  <c r="E265" i="17" s="1"/>
  <c r="A265" i="17"/>
  <c r="H265" i="17"/>
  <c r="I265" i="17"/>
  <c r="B265" i="17"/>
  <c r="C265" i="17"/>
  <c r="S265" i="17" s="1"/>
  <c r="CD268" i="17" l="1"/>
  <c r="U274" i="17" s="1"/>
  <c r="CG268" i="17"/>
  <c r="CH268" i="17"/>
  <c r="CE268" i="17"/>
  <c r="CI268" i="17"/>
  <c r="Q273" i="17"/>
  <c r="CC268" i="17"/>
  <c r="CF268" i="17"/>
  <c r="CN315" i="17"/>
  <c r="CO315" i="17"/>
  <c r="CK315" i="17"/>
  <c r="CM315" i="17" s="1"/>
  <c r="H266" i="17"/>
  <c r="B266" i="17"/>
  <c r="I266" i="17"/>
  <c r="A266" i="17"/>
  <c r="C266" i="17"/>
  <c r="S266" i="17" s="1"/>
  <c r="D266" i="17"/>
  <c r="E266" i="17" s="1"/>
  <c r="CK313" i="19"/>
  <c r="CM313" i="19" s="1"/>
  <c r="CO313" i="19"/>
  <c r="CN313" i="19"/>
  <c r="CF248" i="19"/>
  <c r="CE248" i="19"/>
  <c r="CC248" i="19"/>
  <c r="CG248" i="19"/>
  <c r="CH248" i="19"/>
  <c r="Q253" i="19"/>
  <c r="CD248" i="19"/>
  <c r="U254" i="19" s="1"/>
  <c r="CI248" i="19"/>
  <c r="B212" i="19"/>
  <c r="A212" i="19"/>
  <c r="C212" i="19"/>
  <c r="S212" i="19" s="1"/>
  <c r="G212" i="19"/>
  <c r="G224" i="19" s="1"/>
  <c r="G236" i="19" s="1"/>
  <c r="G248" i="19" s="1"/>
  <c r="G260" i="19" s="1"/>
  <c r="G272" i="19" s="1"/>
  <c r="G284" i="19" s="1"/>
  <c r="G296" i="19" s="1"/>
  <c r="G308" i="19" s="1"/>
  <c r="G320" i="19" s="1"/>
  <c r="G332" i="19" s="1"/>
  <c r="G344" i="19" s="1"/>
  <c r="G356" i="19" s="1"/>
  <c r="G368" i="19" s="1"/>
  <c r="G380" i="19" s="1"/>
  <c r="G392" i="19" s="1"/>
  <c r="G404" i="19" s="1"/>
  <c r="D212" i="19"/>
  <c r="E212" i="19" s="1"/>
  <c r="CG249" i="19" l="1"/>
  <c r="CD249" i="19"/>
  <c r="U255" i="19" s="1"/>
  <c r="CE249" i="19"/>
  <c r="CC249" i="19"/>
  <c r="Q254" i="19"/>
  <c r="CH249" i="19"/>
  <c r="CI249" i="19" s="1"/>
  <c r="CF249" i="19"/>
  <c r="CK314" i="19"/>
  <c r="CM314" i="19" s="1"/>
  <c r="CN314" i="19" s="1"/>
  <c r="CO314" i="19"/>
  <c r="H212" i="19"/>
  <c r="I212" i="19" s="1"/>
  <c r="H267" i="17"/>
  <c r="B267" i="17"/>
  <c r="I267" i="17"/>
  <c r="C267" i="17"/>
  <c r="S267" i="17" s="1"/>
  <c r="D267" i="17"/>
  <c r="A267" i="17"/>
  <c r="CK316" i="17"/>
  <c r="CM316" i="17" s="1"/>
  <c r="CN316" i="17"/>
  <c r="CO316" i="17"/>
  <c r="CH269" i="17"/>
  <c r="CI269" i="17" s="1"/>
  <c r="Q274" i="17"/>
  <c r="CF269" i="17"/>
  <c r="CG269" i="17"/>
  <c r="CC269" i="17"/>
  <c r="CE269" i="17"/>
  <c r="CD269" i="17"/>
  <c r="U275" i="17" s="1"/>
  <c r="CO315" i="19" l="1"/>
  <c r="CK315" i="19"/>
  <c r="CM315" i="19" s="1"/>
  <c r="CN315" i="19" s="1"/>
  <c r="CH270" i="17"/>
  <c r="CG270" i="17"/>
  <c r="CI270" i="17"/>
  <c r="CD270" i="17"/>
  <c r="U276" i="17" s="1"/>
  <c r="CC270" i="17"/>
  <c r="Q275" i="17"/>
  <c r="CE270" i="17"/>
  <c r="CF270" i="17"/>
  <c r="CE250" i="19"/>
  <c r="Q255" i="19"/>
  <c r="CH250" i="19"/>
  <c r="CI250" i="19" s="1"/>
  <c r="CC250" i="19"/>
  <c r="CG250" i="19"/>
  <c r="CF250" i="19"/>
  <c r="CD250" i="19"/>
  <c r="U256" i="19" s="1"/>
  <c r="B213" i="19"/>
  <c r="A213" i="19"/>
  <c r="C213" i="19"/>
  <c r="S213" i="19" s="1"/>
  <c r="I213" i="19"/>
  <c r="G213" i="19"/>
  <c r="G225" i="19" s="1"/>
  <c r="G237" i="19" s="1"/>
  <c r="G249" i="19" s="1"/>
  <c r="G261" i="19" s="1"/>
  <c r="G273" i="19" s="1"/>
  <c r="G285" i="19" s="1"/>
  <c r="G297" i="19" s="1"/>
  <c r="G309" i="19" s="1"/>
  <c r="G321" i="19" s="1"/>
  <c r="G333" i="19" s="1"/>
  <c r="G345" i="19" s="1"/>
  <c r="G357" i="19" s="1"/>
  <c r="G369" i="19" s="1"/>
  <c r="G381" i="19" s="1"/>
  <c r="G393" i="19" s="1"/>
  <c r="G405" i="19" s="1"/>
  <c r="D213" i="19"/>
  <c r="E213" i="19" s="1"/>
  <c r="H213" i="19"/>
  <c r="CO317" i="17"/>
  <c r="CK317" i="17"/>
  <c r="CM317" i="17" s="1"/>
  <c r="CN317" i="17" s="1"/>
  <c r="C268" i="17"/>
  <c r="S268" i="17" s="1"/>
  <c r="I268" i="17"/>
  <c r="D268" i="17"/>
  <c r="B268" i="17"/>
  <c r="H268" i="17"/>
  <c r="A268" i="17"/>
  <c r="E267" i="17"/>
  <c r="CO318" i="17" l="1"/>
  <c r="CK318" i="17"/>
  <c r="CM318" i="17" s="1"/>
  <c r="CN318" i="17"/>
  <c r="CK316" i="19"/>
  <c r="CM316" i="19" s="1"/>
  <c r="CN316" i="19" s="1"/>
  <c r="CO316" i="19"/>
  <c r="CG251" i="19"/>
  <c r="CE251" i="19"/>
  <c r="CH251" i="19"/>
  <c r="CD251" i="19"/>
  <c r="U257" i="19" s="1"/>
  <c r="CI251" i="19"/>
  <c r="CF251" i="19"/>
  <c r="Q256" i="19"/>
  <c r="CC251" i="19"/>
  <c r="E268" i="17"/>
  <c r="CC271" i="17"/>
  <c r="Q276" i="17"/>
  <c r="CG271" i="17"/>
  <c r="CE271" i="17"/>
  <c r="CD271" i="17"/>
  <c r="U277" i="17" s="1"/>
  <c r="CH271" i="17"/>
  <c r="CF271" i="17"/>
  <c r="CI271" i="17"/>
  <c r="H269" i="17"/>
  <c r="B269" i="17"/>
  <c r="C269" i="17"/>
  <c r="S269" i="17" s="1"/>
  <c r="D269" i="17"/>
  <c r="I269" i="17"/>
  <c r="A269" i="17"/>
  <c r="C214" i="19"/>
  <c r="S214" i="19" s="1"/>
  <c r="A214" i="19"/>
  <c r="D214" i="19"/>
  <c r="E214" i="19" s="1"/>
  <c r="G214" i="19"/>
  <c r="G226" i="19" s="1"/>
  <c r="G238" i="19" s="1"/>
  <c r="G250" i="19" s="1"/>
  <c r="G262" i="19" s="1"/>
  <c r="G274" i="19" s="1"/>
  <c r="G286" i="19" s="1"/>
  <c r="G298" i="19" s="1"/>
  <c r="G310" i="19" s="1"/>
  <c r="G322" i="19" s="1"/>
  <c r="G334" i="19" s="1"/>
  <c r="G346" i="19" s="1"/>
  <c r="G358" i="19" s="1"/>
  <c r="G370" i="19" s="1"/>
  <c r="G382" i="19" s="1"/>
  <c r="G394" i="19" s="1"/>
  <c r="G406" i="19" s="1"/>
  <c r="B214" i="19"/>
  <c r="CO317" i="19" l="1"/>
  <c r="CK317" i="19"/>
  <c r="CM317" i="19" s="1"/>
  <c r="CN317" i="19" s="1"/>
  <c r="H214" i="19"/>
  <c r="I214" i="19" s="1"/>
  <c r="B270" i="17"/>
  <c r="C270" i="17"/>
  <c r="S270" i="17" s="1"/>
  <c r="H270" i="17"/>
  <c r="I270" i="17" s="1"/>
  <c r="D270" i="17"/>
  <c r="A270" i="17"/>
  <c r="E269" i="17"/>
  <c r="CD272" i="17"/>
  <c r="U278" i="17" s="1"/>
  <c r="CF272" i="17"/>
  <c r="CH272" i="17"/>
  <c r="CI272" i="17" s="1"/>
  <c r="Q277" i="17"/>
  <c r="CC272" i="17"/>
  <c r="CE272" i="17"/>
  <c r="CG272" i="17"/>
  <c r="Q257" i="19"/>
  <c r="CF252" i="19"/>
  <c r="CG252" i="19"/>
  <c r="CH252" i="19"/>
  <c r="CI252" i="19" s="1"/>
  <c r="CC252" i="19"/>
  <c r="CD252" i="19"/>
  <c r="U258" i="19" s="1"/>
  <c r="CE252" i="19"/>
  <c r="CN319" i="17"/>
  <c r="CO319" i="17"/>
  <c r="CK319" i="17"/>
  <c r="CM319" i="17" s="1"/>
  <c r="CG253" i="19" l="1"/>
  <c r="Q258" i="19"/>
  <c r="CC253" i="19"/>
  <c r="CE253" i="19"/>
  <c r="CF253" i="19"/>
  <c r="CH253" i="19"/>
  <c r="CI253" i="19" s="1"/>
  <c r="CD253" i="19"/>
  <c r="U259" i="19" s="1"/>
  <c r="B271" i="17"/>
  <c r="A271" i="17"/>
  <c r="I271" i="17"/>
  <c r="C271" i="17"/>
  <c r="S271" i="17" s="1"/>
  <c r="D271" i="17"/>
  <c r="H271" i="17"/>
  <c r="CG273" i="17"/>
  <c r="CF273" i="17"/>
  <c r="CH273" i="17"/>
  <c r="CI273" i="17" s="1"/>
  <c r="Q278" i="17"/>
  <c r="CE273" i="17"/>
  <c r="CD273" i="17"/>
  <c r="U279" i="17" s="1"/>
  <c r="CC273" i="17"/>
  <c r="CO318" i="19"/>
  <c r="CK318" i="19"/>
  <c r="CM318" i="19" s="1"/>
  <c r="CN318" i="19" s="1"/>
  <c r="G215" i="19"/>
  <c r="G227" i="19" s="1"/>
  <c r="G239" i="19" s="1"/>
  <c r="G251" i="19" s="1"/>
  <c r="G263" i="19" s="1"/>
  <c r="G275" i="19" s="1"/>
  <c r="G287" i="19" s="1"/>
  <c r="G299" i="19" s="1"/>
  <c r="G311" i="19" s="1"/>
  <c r="G323" i="19" s="1"/>
  <c r="G335" i="19" s="1"/>
  <c r="G347" i="19" s="1"/>
  <c r="G359" i="19" s="1"/>
  <c r="G371" i="19" s="1"/>
  <c r="G383" i="19" s="1"/>
  <c r="G395" i="19" s="1"/>
  <c r="G407" i="19" s="1"/>
  <c r="B215" i="19"/>
  <c r="A215" i="19"/>
  <c r="D215" i="19"/>
  <c r="E215" i="19" s="1"/>
  <c r="C215" i="19"/>
  <c r="S215" i="19" s="1"/>
  <c r="CK320" i="17"/>
  <c r="CM320" i="17" s="1"/>
  <c r="CN320" i="17" s="1"/>
  <c r="CO320" i="17"/>
  <c r="E270" i="17"/>
  <c r="CO321" i="17" l="1"/>
  <c r="CK321" i="17"/>
  <c r="CM321" i="17" s="1"/>
  <c r="CN321" i="17" s="1"/>
  <c r="CO319" i="19"/>
  <c r="CK319" i="19"/>
  <c r="CM319" i="19" s="1"/>
  <c r="CN319" i="19"/>
  <c r="CC274" i="17"/>
  <c r="CD274" i="17"/>
  <c r="U280" i="17" s="1"/>
  <c r="Q279" i="17"/>
  <c r="CH274" i="17"/>
  <c r="CE274" i="17"/>
  <c r="CI274" i="17"/>
  <c r="CG274" i="17"/>
  <c r="CF274" i="17"/>
  <c r="CF254" i="19"/>
  <c r="CD254" i="19"/>
  <c r="U260" i="19" s="1"/>
  <c r="CE254" i="19"/>
  <c r="CG254" i="19"/>
  <c r="CI254" i="19"/>
  <c r="Q259" i="19"/>
  <c r="CC254" i="19"/>
  <c r="CH254" i="19"/>
  <c r="H215" i="19"/>
  <c r="I215" i="19" s="1"/>
  <c r="D272" i="17"/>
  <c r="E272" i="17" s="1"/>
  <c r="C272" i="17"/>
  <c r="S272" i="17" s="1"/>
  <c r="A272" i="17"/>
  <c r="B272" i="17"/>
  <c r="H272" i="17"/>
  <c r="I272" i="17" s="1"/>
  <c r="E271" i="17"/>
  <c r="B273" i="17" l="1"/>
  <c r="D273" i="17"/>
  <c r="E273" i="17" s="1"/>
  <c r="C273" i="17"/>
  <c r="S273" i="17" s="1"/>
  <c r="H273" i="17"/>
  <c r="I273" i="17"/>
  <c r="A273" i="17"/>
  <c r="CK322" i="17"/>
  <c r="CM322" i="17" s="1"/>
  <c r="CN322" i="17" s="1"/>
  <c r="CO322" i="17"/>
  <c r="D216" i="19"/>
  <c r="E216" i="19" s="1"/>
  <c r="B216" i="19"/>
  <c r="C216" i="19" s="1"/>
  <c r="S216" i="19" s="1"/>
  <c r="A216" i="19"/>
  <c r="G216" i="19"/>
  <c r="G228" i="19" s="1"/>
  <c r="G240" i="19" s="1"/>
  <c r="G252" i="19" s="1"/>
  <c r="G264" i="19" s="1"/>
  <c r="G276" i="19" s="1"/>
  <c r="G288" i="19" s="1"/>
  <c r="G300" i="19" s="1"/>
  <c r="G312" i="19" s="1"/>
  <c r="G324" i="19" s="1"/>
  <c r="G336" i="19" s="1"/>
  <c r="G348" i="19" s="1"/>
  <c r="G360" i="19" s="1"/>
  <c r="G372" i="19" s="1"/>
  <c r="G384" i="19" s="1"/>
  <c r="G396" i="19" s="1"/>
  <c r="G408" i="19" s="1"/>
  <c r="Q260" i="19"/>
  <c r="CC255" i="19"/>
  <c r="CE255" i="19"/>
  <c r="CH255" i="19"/>
  <c r="CG255" i="19"/>
  <c r="CF255" i="19"/>
  <c r="CD255" i="19"/>
  <c r="U261" i="19" s="1"/>
  <c r="CI255" i="19"/>
  <c r="CK320" i="19"/>
  <c r="CM320" i="19" s="1"/>
  <c r="CO320" i="19"/>
  <c r="CN320" i="19"/>
  <c r="CF275" i="17"/>
  <c r="CD275" i="17"/>
  <c r="U281" i="17" s="1"/>
  <c r="CE275" i="17"/>
  <c r="CG275" i="17"/>
  <c r="CH275" i="17"/>
  <c r="CI275" i="17" s="1"/>
  <c r="Q280" i="17"/>
  <c r="CC275" i="17"/>
  <c r="CF276" i="17" l="1"/>
  <c r="Q281" i="17"/>
  <c r="CG276" i="17"/>
  <c r="CD276" i="17"/>
  <c r="U282" i="17" s="1"/>
  <c r="CC276" i="17"/>
  <c r="CE276" i="17"/>
  <c r="CH276" i="17"/>
  <c r="CI276" i="17"/>
  <c r="CK323" i="17"/>
  <c r="CM323" i="17" s="1"/>
  <c r="CN323" i="17" s="1"/>
  <c r="CO323" i="17"/>
  <c r="I274" i="17"/>
  <c r="B274" i="17"/>
  <c r="A274" i="17"/>
  <c r="C274" i="17"/>
  <c r="S274" i="17" s="1"/>
  <c r="D274" i="17"/>
  <c r="E274" i="17" s="1"/>
  <c r="H274" i="17"/>
  <c r="CG256" i="19"/>
  <c r="CC256" i="19"/>
  <c r="Q261" i="19"/>
  <c r="CF256" i="19"/>
  <c r="CE256" i="19"/>
  <c r="CH256" i="19"/>
  <c r="CI256" i="19" s="1"/>
  <c r="CD256" i="19"/>
  <c r="U262" i="19" s="1"/>
  <c r="H216" i="19"/>
  <c r="I216" i="19" s="1"/>
  <c r="CO321" i="19"/>
  <c r="CK321" i="19"/>
  <c r="CM321" i="19" s="1"/>
  <c r="CN321" i="19" s="1"/>
  <c r="CK322" i="19" l="1"/>
  <c r="CM322" i="19" s="1"/>
  <c r="CN322" i="19"/>
  <c r="CO322" i="19"/>
  <c r="CC257" i="19"/>
  <c r="CG257" i="19"/>
  <c r="CF257" i="19"/>
  <c r="CH257" i="19"/>
  <c r="CI257" i="19" s="1"/>
  <c r="Q262" i="19"/>
  <c r="CD257" i="19"/>
  <c r="U263" i="19" s="1"/>
  <c r="CE257" i="19"/>
  <c r="CO324" i="17"/>
  <c r="CK324" i="17"/>
  <c r="CM324" i="17" s="1"/>
  <c r="CN324" i="17"/>
  <c r="H275" i="17"/>
  <c r="I275" i="17" s="1"/>
  <c r="B275" i="17"/>
  <c r="C275" i="17"/>
  <c r="S275" i="17" s="1"/>
  <c r="A275" i="17"/>
  <c r="D275" i="17"/>
  <c r="E275" i="17" s="1"/>
  <c r="Q282" i="17"/>
  <c r="CI277" i="17"/>
  <c r="CF277" i="17"/>
  <c r="CH277" i="17"/>
  <c r="CG277" i="17"/>
  <c r="CC277" i="17"/>
  <c r="CE277" i="17"/>
  <c r="CD277" i="17"/>
  <c r="U283" i="17" s="1"/>
  <c r="B217" i="19"/>
  <c r="G217" i="19"/>
  <c r="G229" i="19" s="1"/>
  <c r="G241" i="19" s="1"/>
  <c r="G253" i="19" s="1"/>
  <c r="G265" i="19" s="1"/>
  <c r="G277" i="19" s="1"/>
  <c r="G289" i="19" s="1"/>
  <c r="G301" i="19" s="1"/>
  <c r="G313" i="19" s="1"/>
  <c r="G325" i="19" s="1"/>
  <c r="G337" i="19" s="1"/>
  <c r="G349" i="19" s="1"/>
  <c r="G361" i="19" s="1"/>
  <c r="G373" i="19" s="1"/>
  <c r="G385" i="19" s="1"/>
  <c r="G397" i="19" s="1"/>
  <c r="G409" i="19" s="1"/>
  <c r="C217" i="19"/>
  <c r="S217" i="19" s="1"/>
  <c r="H217" i="19"/>
  <c r="I217" i="19" s="1"/>
  <c r="A217" i="19"/>
  <c r="D217" i="19"/>
  <c r="E217" i="19" s="1"/>
  <c r="CE258" i="19" l="1"/>
  <c r="CG258" i="19"/>
  <c r="CF258" i="19"/>
  <c r="CC258" i="19"/>
  <c r="CD258" i="19"/>
  <c r="U264" i="19" s="1"/>
  <c r="Q263" i="19"/>
  <c r="CH258" i="19"/>
  <c r="CI258" i="19" s="1"/>
  <c r="A276" i="17"/>
  <c r="C276" i="17"/>
  <c r="S276" i="17" s="1"/>
  <c r="B276" i="17"/>
  <c r="D276" i="17"/>
  <c r="H276" i="17"/>
  <c r="I276" i="17" s="1"/>
  <c r="A218" i="19"/>
  <c r="B218" i="19"/>
  <c r="G218" i="19"/>
  <c r="G230" i="19" s="1"/>
  <c r="G242" i="19" s="1"/>
  <c r="G254" i="19" s="1"/>
  <c r="G266" i="19" s="1"/>
  <c r="G278" i="19" s="1"/>
  <c r="G290" i="19" s="1"/>
  <c r="G302" i="19" s="1"/>
  <c r="G314" i="19" s="1"/>
  <c r="G326" i="19" s="1"/>
  <c r="G338" i="19" s="1"/>
  <c r="G350" i="19" s="1"/>
  <c r="G362" i="19" s="1"/>
  <c r="G374" i="19" s="1"/>
  <c r="G386" i="19" s="1"/>
  <c r="G398" i="19" s="1"/>
  <c r="G410" i="19" s="1"/>
  <c r="D218" i="19"/>
  <c r="E218" i="19" s="1"/>
  <c r="C218" i="19"/>
  <c r="S218" i="19" s="1"/>
  <c r="CD278" i="17"/>
  <c r="U284" i="17" s="1"/>
  <c r="CF278" i="17"/>
  <c r="CE278" i="17"/>
  <c r="CG278" i="17"/>
  <c r="CC278" i="17"/>
  <c r="CH278" i="17"/>
  <c r="Q283" i="17"/>
  <c r="CI278" i="17"/>
  <c r="CK323" i="19"/>
  <c r="CM323" i="19" s="1"/>
  <c r="CN323" i="19" s="1"/>
  <c r="CO323" i="19"/>
  <c r="CK325" i="17"/>
  <c r="CM325" i="17" s="1"/>
  <c r="CN325" i="17"/>
  <c r="CO325" i="17"/>
  <c r="A277" i="17" l="1"/>
  <c r="D277" i="17"/>
  <c r="B277" i="17"/>
  <c r="C277" i="17"/>
  <c r="S277" i="17" s="1"/>
  <c r="H277" i="17"/>
  <c r="I277" i="17"/>
  <c r="CE259" i="19"/>
  <c r="CD259" i="19"/>
  <c r="U265" i="19" s="1"/>
  <c r="CH259" i="19"/>
  <c r="Q264" i="19"/>
  <c r="CI259" i="19"/>
  <c r="CG259" i="19"/>
  <c r="CF259" i="19"/>
  <c r="CC259" i="19"/>
  <c r="CO324" i="19"/>
  <c r="CK324" i="19"/>
  <c r="CM324" i="19" s="1"/>
  <c r="CN324" i="19" s="1"/>
  <c r="CK326" i="17"/>
  <c r="CM326" i="17" s="1"/>
  <c r="CN326" i="17" s="1"/>
  <c r="O171" i="17"/>
  <c r="CO326" i="17"/>
  <c r="CG279" i="17"/>
  <c r="CE279" i="17"/>
  <c r="CC279" i="17"/>
  <c r="CD279" i="17"/>
  <c r="U285" i="17" s="1"/>
  <c r="CH279" i="17"/>
  <c r="CI279" i="17"/>
  <c r="CF279" i="17"/>
  <c r="Q284" i="17"/>
  <c r="H218" i="19"/>
  <c r="I218" i="19" s="1"/>
  <c r="E276" i="17"/>
  <c r="O170" i="19" l="1"/>
  <c r="CK325" i="19"/>
  <c r="CM325" i="19" s="1"/>
  <c r="CN325" i="19"/>
  <c r="CO325" i="19"/>
  <c r="CK327" i="17"/>
  <c r="CM327" i="17" s="1"/>
  <c r="CN327" i="17" s="1"/>
  <c r="CO327" i="17"/>
  <c r="O160" i="17"/>
  <c r="O161" i="17" s="1"/>
  <c r="O162" i="17" s="1"/>
  <c r="O163" i="17" s="1"/>
  <c r="O164" i="17" s="1"/>
  <c r="O165" i="17" s="1"/>
  <c r="O166" i="17" s="1"/>
  <c r="O167" i="17" s="1"/>
  <c r="O168" i="17" s="1"/>
  <c r="O169" i="17" s="1"/>
  <c r="O170" i="17" s="1"/>
  <c r="CG260" i="19"/>
  <c r="CC260" i="19"/>
  <c r="CD260" i="19"/>
  <c r="U266" i="19" s="1"/>
  <c r="CE260" i="19"/>
  <c r="CH260" i="19"/>
  <c r="Q265" i="19"/>
  <c r="CF260" i="19"/>
  <c r="CI260" i="19"/>
  <c r="D219" i="19"/>
  <c r="H219" i="19"/>
  <c r="B219" i="19"/>
  <c r="I219" i="19"/>
  <c r="A219" i="19"/>
  <c r="C219" i="19"/>
  <c r="S219" i="19" s="1"/>
  <c r="G219" i="19"/>
  <c r="G231" i="19" s="1"/>
  <c r="G243" i="19" s="1"/>
  <c r="G255" i="19" s="1"/>
  <c r="G267" i="19" s="1"/>
  <c r="G279" i="19" s="1"/>
  <c r="G291" i="19" s="1"/>
  <c r="G303" i="19" s="1"/>
  <c r="G315" i="19" s="1"/>
  <c r="G327" i="19" s="1"/>
  <c r="G339" i="19" s="1"/>
  <c r="G351" i="19" s="1"/>
  <c r="G363" i="19" s="1"/>
  <c r="G375" i="19" s="1"/>
  <c r="G387" i="19" s="1"/>
  <c r="G399" i="19" s="1"/>
  <c r="G411" i="19" s="1"/>
  <c r="D278" i="17"/>
  <c r="H278" i="17"/>
  <c r="I278" i="17"/>
  <c r="B278" i="17"/>
  <c r="C278" i="17"/>
  <c r="S278" i="17" s="1"/>
  <c r="A278" i="17"/>
  <c r="E277" i="17"/>
  <c r="CE280" i="17"/>
  <c r="CC280" i="17"/>
  <c r="CG280" i="17"/>
  <c r="CD280" i="17"/>
  <c r="U286" i="17" s="1"/>
  <c r="CF280" i="17"/>
  <c r="Q285" i="17"/>
  <c r="CH280" i="17"/>
  <c r="CI280" i="17"/>
  <c r="CO328" i="17" l="1"/>
  <c r="CK328" i="17"/>
  <c r="CM328" i="17" s="1"/>
  <c r="CN328" i="17"/>
  <c r="C279" i="17"/>
  <c r="S279" i="17" s="1"/>
  <c r="A279" i="17"/>
  <c r="B279" i="17"/>
  <c r="H279" i="17"/>
  <c r="I279" i="17" s="1"/>
  <c r="D279" i="17"/>
  <c r="CO326" i="19"/>
  <c r="CK326" i="19"/>
  <c r="CM326" i="19" s="1"/>
  <c r="CN326" i="19" s="1"/>
  <c r="CF281" i="17"/>
  <c r="CE281" i="17"/>
  <c r="CG281" i="17"/>
  <c r="CC281" i="17"/>
  <c r="CH281" i="17"/>
  <c r="CI281" i="17" s="1"/>
  <c r="Q286" i="17"/>
  <c r="CD281" i="17"/>
  <c r="U287" i="17" s="1"/>
  <c r="E219" i="19"/>
  <c r="E278" i="17"/>
  <c r="D220" i="19"/>
  <c r="I220" i="19"/>
  <c r="B220" i="19"/>
  <c r="A220" i="19"/>
  <c r="H220" i="19"/>
  <c r="C220" i="19"/>
  <c r="S220" i="19" s="1"/>
  <c r="CG261" i="19"/>
  <c r="CF261" i="19"/>
  <c r="Q266" i="19"/>
  <c r="CD261" i="19"/>
  <c r="U267" i="19" s="1"/>
  <c r="CE261" i="19"/>
  <c r="CC261" i="19"/>
  <c r="CH261" i="19"/>
  <c r="CI261" i="19" s="1"/>
  <c r="O159" i="19"/>
  <c r="O160" i="19" s="1"/>
  <c r="O161" i="19" s="1"/>
  <c r="O162" i="19" s="1"/>
  <c r="O163" i="19" s="1"/>
  <c r="O164" i="19" s="1"/>
  <c r="O165" i="19" s="1"/>
  <c r="O166" i="19" s="1"/>
  <c r="O167" i="19" s="1"/>
  <c r="O168" i="19" s="1"/>
  <c r="O169" i="19" s="1"/>
  <c r="CG282" i="17" l="1"/>
  <c r="CD282" i="17"/>
  <c r="U288" i="17" s="1"/>
  <c r="CF282" i="17"/>
  <c r="Q287" i="17"/>
  <c r="CE282" i="17"/>
  <c r="CI282" i="17"/>
  <c r="CH282" i="17"/>
  <c r="CC282" i="17"/>
  <c r="CF262" i="19"/>
  <c r="CH262" i="19"/>
  <c r="CI262" i="19" s="1"/>
  <c r="CG262" i="19"/>
  <c r="Q267" i="19"/>
  <c r="CE262" i="19"/>
  <c r="CD262" i="19"/>
  <c r="U268" i="19" s="1"/>
  <c r="CC262" i="19"/>
  <c r="CK327" i="19"/>
  <c r="CM327" i="19" s="1"/>
  <c r="CO327" i="19"/>
  <c r="CN327" i="19"/>
  <c r="D280" i="17"/>
  <c r="H280" i="17"/>
  <c r="A280" i="17"/>
  <c r="C280" i="17"/>
  <c r="S280" i="17" s="1"/>
  <c r="I280" i="17"/>
  <c r="B280" i="17"/>
  <c r="A221" i="19"/>
  <c r="C221" i="19"/>
  <c r="S221" i="19" s="1"/>
  <c r="H221" i="19"/>
  <c r="D221" i="19"/>
  <c r="B221" i="19"/>
  <c r="I221" i="19"/>
  <c r="E220" i="19"/>
  <c r="CK329" i="17"/>
  <c r="CM329" i="17" s="1"/>
  <c r="CN329" i="17"/>
  <c r="CO329" i="17"/>
  <c r="E279" i="17"/>
  <c r="CF263" i="19" l="1"/>
  <c r="CH263" i="19"/>
  <c r="CI263" i="19" s="1"/>
  <c r="CG263" i="19"/>
  <c r="CC263" i="19"/>
  <c r="Q268" i="19"/>
  <c r="CE263" i="19"/>
  <c r="CD263" i="19"/>
  <c r="U269" i="19" s="1"/>
  <c r="C281" i="17"/>
  <c r="S281" i="17" s="1"/>
  <c r="A281" i="17"/>
  <c r="B281" i="17"/>
  <c r="H281" i="17"/>
  <c r="I281" i="17" s="1"/>
  <c r="D281" i="17"/>
  <c r="E280" i="17"/>
  <c r="CO330" i="17"/>
  <c r="CK330" i="17"/>
  <c r="CM330" i="17" s="1"/>
  <c r="CN330" i="17" s="1"/>
  <c r="CE283" i="17"/>
  <c r="CC283" i="17"/>
  <c r="CG283" i="17"/>
  <c r="Q288" i="17"/>
  <c r="CD283" i="17"/>
  <c r="U289" i="17" s="1"/>
  <c r="CI283" i="17"/>
  <c r="CF283" i="17"/>
  <c r="CH283" i="17"/>
  <c r="H222" i="19"/>
  <c r="I222" i="19" s="1"/>
  <c r="D222" i="19"/>
  <c r="A222" i="19"/>
  <c r="C222" i="19"/>
  <c r="S222" i="19" s="1"/>
  <c r="B222" i="19"/>
  <c r="CK328" i="19"/>
  <c r="CM328" i="19" s="1"/>
  <c r="CN328" i="19" s="1"/>
  <c r="CO328" i="19"/>
  <c r="E221" i="19"/>
  <c r="CO331" i="17" l="1"/>
  <c r="CK331" i="17"/>
  <c r="CM331" i="17" s="1"/>
  <c r="CN331" i="17" s="1"/>
  <c r="C223" i="19"/>
  <c r="S223" i="19" s="1"/>
  <c r="H223" i="19"/>
  <c r="I223" i="19"/>
  <c r="B223" i="19"/>
  <c r="D223" i="19"/>
  <c r="A223" i="19"/>
  <c r="H282" i="17"/>
  <c r="I282" i="17"/>
  <c r="A282" i="17"/>
  <c r="B282" i="17"/>
  <c r="C282" i="17"/>
  <c r="S282" i="17" s="1"/>
  <c r="D282" i="17"/>
  <c r="CC264" i="19"/>
  <c r="CE264" i="19"/>
  <c r="CD264" i="19"/>
  <c r="U270" i="19" s="1"/>
  <c r="CH264" i="19"/>
  <c r="Q269" i="19"/>
  <c r="CG264" i="19"/>
  <c r="CI264" i="19"/>
  <c r="CF264" i="19"/>
  <c r="CO329" i="19"/>
  <c r="CK329" i="19"/>
  <c r="CM329" i="19" s="1"/>
  <c r="CN329" i="19" s="1"/>
  <c r="E222" i="19"/>
  <c r="CE284" i="17"/>
  <c r="Q289" i="17"/>
  <c r="CC284" i="17"/>
  <c r="CG284" i="17"/>
  <c r="CF284" i="17"/>
  <c r="CD284" i="17"/>
  <c r="U290" i="17" s="1"/>
  <c r="CH284" i="17"/>
  <c r="CI284" i="17" s="1"/>
  <c r="E281" i="17"/>
  <c r="CE285" i="17" l="1"/>
  <c r="CG285" i="17"/>
  <c r="CC285" i="17"/>
  <c r="CH285" i="17"/>
  <c r="CI285" i="17" s="1"/>
  <c r="CD285" i="17"/>
  <c r="U291" i="17" s="1"/>
  <c r="Q290" i="17"/>
  <c r="CF285" i="17"/>
  <c r="CO332" i="17"/>
  <c r="CK332" i="17"/>
  <c r="CM332" i="17" s="1"/>
  <c r="CN332" i="17" s="1"/>
  <c r="CO330" i="19"/>
  <c r="CK330" i="19"/>
  <c r="CM330" i="19" s="1"/>
  <c r="CN330" i="19" s="1"/>
  <c r="E223" i="19"/>
  <c r="E282" i="17"/>
  <c r="B283" i="17"/>
  <c r="I283" i="17"/>
  <c r="H283" i="17"/>
  <c r="A283" i="17"/>
  <c r="C283" i="17"/>
  <c r="S283" i="17" s="1"/>
  <c r="D283" i="17"/>
  <c r="E283" i="17" s="1"/>
  <c r="D224" i="19"/>
  <c r="H224" i="19"/>
  <c r="I224" i="19"/>
  <c r="C224" i="19"/>
  <c r="S224" i="19" s="1"/>
  <c r="A224" i="19"/>
  <c r="B224" i="19"/>
  <c r="CC265" i="19"/>
  <c r="Q270" i="19"/>
  <c r="CD265" i="19"/>
  <c r="U271" i="19" s="1"/>
  <c r="CE265" i="19"/>
  <c r="CG265" i="19"/>
  <c r="CI265" i="19"/>
  <c r="CF265" i="19"/>
  <c r="CH265" i="19"/>
  <c r="CO331" i="19" l="1"/>
  <c r="CK331" i="19"/>
  <c r="CM331" i="19" s="1"/>
  <c r="CN331" i="19" s="1"/>
  <c r="Q291" i="17"/>
  <c r="CG286" i="17"/>
  <c r="CD286" i="17"/>
  <c r="U292" i="17" s="1"/>
  <c r="CH286" i="17"/>
  <c r="CI286" i="17" s="1"/>
  <c r="CE286" i="17"/>
  <c r="CF286" i="17"/>
  <c r="CC286" i="17"/>
  <c r="CO333" i="17"/>
  <c r="CK333" i="17"/>
  <c r="CM333" i="17" s="1"/>
  <c r="CN333" i="17" s="1"/>
  <c r="B225" i="19"/>
  <c r="C225" i="19"/>
  <c r="S225" i="19" s="1"/>
  <c r="H225" i="19"/>
  <c r="D225" i="19"/>
  <c r="E225" i="19" s="1"/>
  <c r="I225" i="19"/>
  <c r="A225" i="19"/>
  <c r="E224" i="19"/>
  <c r="CD266" i="19"/>
  <c r="U272" i="19" s="1"/>
  <c r="Q271" i="19"/>
  <c r="CI266" i="19"/>
  <c r="CG266" i="19"/>
  <c r="CE266" i="19"/>
  <c r="CH266" i="19"/>
  <c r="CC266" i="19"/>
  <c r="CF266" i="19"/>
  <c r="B284" i="17"/>
  <c r="H284" i="17"/>
  <c r="I284" i="17" s="1"/>
  <c r="C284" i="17"/>
  <c r="S284" i="17" s="1"/>
  <c r="A284" i="17"/>
  <c r="D284" i="17"/>
  <c r="E284" i="17" s="1"/>
  <c r="C285" i="17" l="1"/>
  <c r="S285" i="17" s="1"/>
  <c r="I285" i="17"/>
  <c r="B285" i="17"/>
  <c r="H285" i="17"/>
  <c r="D285" i="17"/>
  <c r="E285" i="17" s="1"/>
  <c r="A285" i="17"/>
  <c r="CK334" i="17"/>
  <c r="CM334" i="17" s="1"/>
  <c r="CN334" i="17" s="1"/>
  <c r="CO334" i="17"/>
  <c r="CE287" i="17"/>
  <c r="Q292" i="17"/>
  <c r="CG287" i="17"/>
  <c r="CC287" i="17"/>
  <c r="CH287" i="17"/>
  <c r="CI287" i="17" s="1"/>
  <c r="CF287" i="17"/>
  <c r="CD287" i="17"/>
  <c r="U293" i="17" s="1"/>
  <c r="CK332" i="19"/>
  <c r="CM332" i="19" s="1"/>
  <c r="CN332" i="19" s="1"/>
  <c r="CO332" i="19"/>
  <c r="Q272" i="19"/>
  <c r="CE267" i="19"/>
  <c r="CD267" i="19"/>
  <c r="U273" i="19" s="1"/>
  <c r="CG267" i="19"/>
  <c r="CH267" i="19"/>
  <c r="CI267" i="19" s="1"/>
  <c r="CC267" i="19"/>
  <c r="CF267" i="19"/>
  <c r="B226" i="19"/>
  <c r="C226" i="19"/>
  <c r="S226" i="19" s="1"/>
  <c r="D226" i="19"/>
  <c r="E226" i="19" s="1"/>
  <c r="H226" i="19"/>
  <c r="I226" i="19" s="1"/>
  <c r="A226" i="19"/>
  <c r="CO333" i="19" l="1"/>
  <c r="CK333" i="19"/>
  <c r="CM333" i="19" s="1"/>
  <c r="CN333" i="19"/>
  <c r="CF268" i="19"/>
  <c r="CH268" i="19"/>
  <c r="CC268" i="19"/>
  <c r="CI268" i="19"/>
  <c r="Q273" i="19"/>
  <c r="CE268" i="19"/>
  <c r="CG268" i="19"/>
  <c r="CD268" i="19"/>
  <c r="U274" i="19" s="1"/>
  <c r="C227" i="19"/>
  <c r="S227" i="19" s="1"/>
  <c r="B227" i="19"/>
  <c r="A227" i="19"/>
  <c r="H227" i="19"/>
  <c r="I227" i="19" s="1"/>
  <c r="D227" i="19"/>
  <c r="E227" i="19" s="1"/>
  <c r="CK335" i="17"/>
  <c r="CM335" i="17" s="1"/>
  <c r="CN335" i="17" s="1"/>
  <c r="CO335" i="17"/>
  <c r="CE288" i="17"/>
  <c r="CC288" i="17"/>
  <c r="CG288" i="17"/>
  <c r="CH288" i="17"/>
  <c r="CI288" i="17" s="1"/>
  <c r="CD288" i="17"/>
  <c r="U294" i="17" s="1"/>
  <c r="Q293" i="17"/>
  <c r="CF288" i="17"/>
  <c r="B286" i="17"/>
  <c r="C286" i="17"/>
  <c r="S286" i="17" s="1"/>
  <c r="A286" i="17"/>
  <c r="D286" i="17"/>
  <c r="H286" i="17"/>
  <c r="I286" i="17" s="1"/>
  <c r="A228" i="19" l="1"/>
  <c r="D228" i="19"/>
  <c r="B228" i="19"/>
  <c r="H228" i="19"/>
  <c r="I228" i="19" s="1"/>
  <c r="C228" i="19"/>
  <c r="S228" i="19" s="1"/>
  <c r="A287" i="17"/>
  <c r="D287" i="17"/>
  <c r="B287" i="17"/>
  <c r="C287" i="17"/>
  <c r="S287" i="17" s="1"/>
  <c r="H287" i="17"/>
  <c r="I287" i="17"/>
  <c r="CE289" i="17"/>
  <c r="CF289" i="17"/>
  <c r="CC289" i="17"/>
  <c r="CD289" i="17"/>
  <c r="U295" i="17" s="1"/>
  <c r="CG289" i="17"/>
  <c r="CH289" i="17"/>
  <c r="CI289" i="17" s="1"/>
  <c r="Q294" i="17"/>
  <c r="CK336" i="17"/>
  <c r="CM336" i="17" s="1"/>
  <c r="CN336" i="17"/>
  <c r="CO336" i="17"/>
  <c r="Q274" i="19"/>
  <c r="CD269" i="19"/>
  <c r="U275" i="19" s="1"/>
  <c r="CH269" i="19"/>
  <c r="CI269" i="19" s="1"/>
  <c r="CE269" i="19"/>
  <c r="CC269" i="19"/>
  <c r="CF269" i="19"/>
  <c r="CG269" i="19"/>
  <c r="CO334" i="19"/>
  <c r="CK334" i="19"/>
  <c r="CM334" i="19" s="1"/>
  <c r="CN334" i="19"/>
  <c r="E286" i="17"/>
  <c r="D229" i="19" l="1"/>
  <c r="A229" i="19"/>
  <c r="B229" i="19"/>
  <c r="H229" i="19"/>
  <c r="I229" i="19" s="1"/>
  <c r="C229" i="19"/>
  <c r="S229" i="19" s="1"/>
  <c r="CG270" i="19"/>
  <c r="Q275" i="19"/>
  <c r="CE270" i="19"/>
  <c r="CF270" i="19"/>
  <c r="CC270" i="19"/>
  <c r="CH270" i="19"/>
  <c r="CD270" i="19"/>
  <c r="U276" i="19" s="1"/>
  <c r="CI270" i="19"/>
  <c r="Q295" i="17"/>
  <c r="CH290" i="17"/>
  <c r="CD290" i="17"/>
  <c r="U296" i="17" s="1"/>
  <c r="CF290" i="17"/>
  <c r="CI290" i="17"/>
  <c r="CG290" i="17"/>
  <c r="CC290" i="17"/>
  <c r="CE290" i="17"/>
  <c r="H288" i="17"/>
  <c r="C288" i="17"/>
  <c r="S288" i="17" s="1"/>
  <c r="I288" i="17"/>
  <c r="B288" i="17"/>
  <c r="A288" i="17"/>
  <c r="D288" i="17"/>
  <c r="E287" i="17"/>
  <c r="CO335" i="19"/>
  <c r="CK335" i="19"/>
  <c r="CM335" i="19" s="1"/>
  <c r="CN335" i="19"/>
  <c r="CK337" i="17"/>
  <c r="CM337" i="17" s="1"/>
  <c r="CN337" i="17" s="1"/>
  <c r="CO337" i="17"/>
  <c r="E228" i="19"/>
  <c r="CO338" i="17" l="1"/>
  <c r="CK338" i="17"/>
  <c r="CM338" i="17" s="1"/>
  <c r="CN338" i="17" s="1"/>
  <c r="D230" i="19"/>
  <c r="A230" i="19"/>
  <c r="H230" i="19"/>
  <c r="I230" i="19" s="1"/>
  <c r="B230" i="19"/>
  <c r="C230" i="19"/>
  <c r="S230" i="19" s="1"/>
  <c r="C289" i="17"/>
  <c r="S289" i="17" s="1"/>
  <c r="D289" i="17"/>
  <c r="E289" i="17" s="1"/>
  <c r="H289" i="17"/>
  <c r="B289" i="17"/>
  <c r="I289" i="17"/>
  <c r="A289" i="17"/>
  <c r="E288" i="17"/>
  <c r="CD291" i="17"/>
  <c r="U297" i="17" s="1"/>
  <c r="CI291" i="17"/>
  <c r="CF291" i="17"/>
  <c r="Q296" i="17"/>
  <c r="CH291" i="17"/>
  <c r="CC291" i="17"/>
  <c r="CE291" i="17"/>
  <c r="CG291" i="17"/>
  <c r="CO336" i="19"/>
  <c r="CK336" i="19"/>
  <c r="CM336" i="19" s="1"/>
  <c r="CN336" i="19" s="1"/>
  <c r="CF271" i="19"/>
  <c r="CH271" i="19"/>
  <c r="CI271" i="19" s="1"/>
  <c r="CE271" i="19"/>
  <c r="CC271" i="19"/>
  <c r="Q276" i="19"/>
  <c r="CD271" i="19"/>
  <c r="U277" i="19" s="1"/>
  <c r="CG271" i="19"/>
  <c r="E229" i="19"/>
  <c r="CO339" i="17" l="1"/>
  <c r="CK339" i="17"/>
  <c r="CM339" i="17" s="1"/>
  <c r="CN339" i="17" s="1"/>
  <c r="CN337" i="19"/>
  <c r="CK337" i="19"/>
  <c r="CM337" i="19" s="1"/>
  <c r="CO337" i="19"/>
  <c r="Q277" i="19"/>
  <c r="CH272" i="19"/>
  <c r="CC272" i="19"/>
  <c r="CE272" i="19"/>
  <c r="CI272" i="19"/>
  <c r="CF272" i="19"/>
  <c r="CG272" i="19"/>
  <c r="CD272" i="19"/>
  <c r="U278" i="19" s="1"/>
  <c r="B231" i="19"/>
  <c r="C231" i="19"/>
  <c r="S231" i="19" s="1"/>
  <c r="A231" i="19"/>
  <c r="D231" i="19"/>
  <c r="E231" i="19" s="1"/>
  <c r="H231" i="19"/>
  <c r="I231" i="19" s="1"/>
  <c r="E230" i="19"/>
  <c r="CC292" i="17"/>
  <c r="CF292" i="17"/>
  <c r="CG292" i="17"/>
  <c r="CH292" i="17"/>
  <c r="CI292" i="17"/>
  <c r="CD292" i="17"/>
  <c r="U298" i="17" s="1"/>
  <c r="Q297" i="17"/>
  <c r="CE292" i="17"/>
  <c r="D290" i="17"/>
  <c r="E290" i="17" s="1"/>
  <c r="A290" i="17"/>
  <c r="B290" i="17"/>
  <c r="C290" i="17"/>
  <c r="S290" i="17" s="1"/>
  <c r="H290" i="17"/>
  <c r="I290" i="17"/>
  <c r="A232" i="19" l="1"/>
  <c r="D232" i="19"/>
  <c r="B232" i="19"/>
  <c r="H232" i="19"/>
  <c r="I232" i="19" s="1"/>
  <c r="C232" i="19"/>
  <c r="S232" i="19" s="1"/>
  <c r="CK340" i="17"/>
  <c r="CM340" i="17" s="1"/>
  <c r="CN340" i="17" s="1"/>
  <c r="CO340" i="17"/>
  <c r="H291" i="17"/>
  <c r="C291" i="17"/>
  <c r="S291" i="17" s="1"/>
  <c r="I291" i="17"/>
  <c r="D291" i="17"/>
  <c r="E291" i="17" s="1"/>
  <c r="B291" i="17"/>
  <c r="A291" i="17"/>
  <c r="CF293" i="17"/>
  <c r="Q298" i="17"/>
  <c r="CH293" i="17"/>
  <c r="CG293" i="17"/>
  <c r="CC293" i="17"/>
  <c r="CD293" i="17"/>
  <c r="U299" i="17" s="1"/>
  <c r="CE293" i="17"/>
  <c r="CI293" i="17"/>
  <c r="CO338" i="19"/>
  <c r="CK338" i="19"/>
  <c r="CM338" i="19" s="1"/>
  <c r="CN338" i="19" s="1"/>
  <c r="Q278" i="19"/>
  <c r="CG273" i="19"/>
  <c r="CH273" i="19"/>
  <c r="CI273" i="19" s="1"/>
  <c r="CC273" i="19"/>
  <c r="CF273" i="19"/>
  <c r="CD273" i="19"/>
  <c r="U279" i="19" s="1"/>
  <c r="CE273" i="19"/>
  <c r="D233" i="19" l="1"/>
  <c r="A233" i="19"/>
  <c r="B233" i="19"/>
  <c r="H233" i="19"/>
  <c r="C233" i="19"/>
  <c r="S233" i="19" s="1"/>
  <c r="I233" i="19"/>
  <c r="CD274" i="19"/>
  <c r="U280" i="19" s="1"/>
  <c r="CH274" i="19"/>
  <c r="CG274" i="19"/>
  <c r="CF274" i="19"/>
  <c r="CI274" i="19"/>
  <c r="CC274" i="19"/>
  <c r="CE274" i="19"/>
  <c r="Q279" i="19"/>
  <c r="CN341" i="17"/>
  <c r="CK341" i="17"/>
  <c r="CM341" i="17" s="1"/>
  <c r="CO341" i="17"/>
  <c r="CK339" i="19"/>
  <c r="CM339" i="19" s="1"/>
  <c r="CO339" i="19"/>
  <c r="CN339" i="19"/>
  <c r="C292" i="17"/>
  <c r="S292" i="17" s="1"/>
  <c r="D292" i="17"/>
  <c r="H292" i="17"/>
  <c r="I292" i="17" s="1"/>
  <c r="B292" i="17"/>
  <c r="A292" i="17"/>
  <c r="CI294" i="17"/>
  <c r="CH294" i="17"/>
  <c r="CG294" i="17"/>
  <c r="Q299" i="17"/>
  <c r="CE294" i="17"/>
  <c r="CC294" i="17"/>
  <c r="CF294" i="17"/>
  <c r="CD294" i="17"/>
  <c r="U300" i="17" s="1"/>
  <c r="E232" i="19"/>
  <c r="D293" i="17" l="1"/>
  <c r="H293" i="17"/>
  <c r="I293" i="17"/>
  <c r="B293" i="17"/>
  <c r="C293" i="17"/>
  <c r="S293" i="17" s="1"/>
  <c r="A293" i="17"/>
  <c r="CC295" i="17"/>
  <c r="CF295" i="17"/>
  <c r="CH295" i="17"/>
  <c r="CI295" i="17" s="1"/>
  <c r="CE295" i="17"/>
  <c r="Q300" i="17"/>
  <c r="CD295" i="17"/>
  <c r="U301" i="17" s="1"/>
  <c r="CG295" i="17"/>
  <c r="CO342" i="17"/>
  <c r="CK342" i="17"/>
  <c r="CM342" i="17" s="1"/>
  <c r="CN342" i="17" s="1"/>
  <c r="CG275" i="19"/>
  <c r="CC275" i="19"/>
  <c r="Q280" i="19"/>
  <c r="CH275" i="19"/>
  <c r="CE275" i="19"/>
  <c r="CD275" i="19"/>
  <c r="U281" i="19" s="1"/>
  <c r="CI275" i="19"/>
  <c r="CF275" i="19"/>
  <c r="CO340" i="19"/>
  <c r="CK340" i="19"/>
  <c r="CM340" i="19" s="1"/>
  <c r="CN340" i="19" s="1"/>
  <c r="E292" i="17"/>
  <c r="A234" i="19"/>
  <c r="D234" i="19"/>
  <c r="H234" i="19"/>
  <c r="I234" i="19" s="1"/>
  <c r="C234" i="19"/>
  <c r="S234" i="19" s="1"/>
  <c r="B234" i="19"/>
  <c r="E233" i="19"/>
  <c r="C235" i="19" l="1"/>
  <c r="S235" i="19" s="1"/>
  <c r="B235" i="19"/>
  <c r="I235" i="19"/>
  <c r="A235" i="19"/>
  <c r="H235" i="19"/>
  <c r="D235" i="19"/>
  <c r="CO343" i="17"/>
  <c r="CK343" i="17"/>
  <c r="CM343" i="17" s="1"/>
  <c r="CN343" i="17" s="1"/>
  <c r="CO341" i="19"/>
  <c r="CK341" i="19"/>
  <c r="CM341" i="19" s="1"/>
  <c r="CN341" i="19" s="1"/>
  <c r="CD296" i="17"/>
  <c r="U302" i="17" s="1"/>
  <c r="CF296" i="17"/>
  <c r="CC296" i="17"/>
  <c r="CH296" i="17"/>
  <c r="CE296" i="17"/>
  <c r="CG296" i="17"/>
  <c r="CI296" i="17"/>
  <c r="Q301" i="17"/>
  <c r="B294" i="17"/>
  <c r="C294" i="17"/>
  <c r="S294" i="17" s="1"/>
  <c r="H294" i="17"/>
  <c r="I294" i="17" s="1"/>
  <c r="A294" i="17"/>
  <c r="D294" i="17"/>
  <c r="E294" i="17" s="1"/>
  <c r="CG276" i="19"/>
  <c r="CF276" i="19"/>
  <c r="CH276" i="19"/>
  <c r="CI276" i="19" s="1"/>
  <c r="CD276" i="19"/>
  <c r="U282" i="19" s="1"/>
  <c r="CE276" i="19"/>
  <c r="Q281" i="19"/>
  <c r="CC276" i="19"/>
  <c r="E234" i="19"/>
  <c r="E293" i="17"/>
  <c r="CO344" i="17" l="1"/>
  <c r="CK344" i="17"/>
  <c r="CM344" i="17" s="1"/>
  <c r="CN344" i="17" s="1"/>
  <c r="CC277" i="19"/>
  <c r="Q282" i="19"/>
  <c r="CD277" i="19"/>
  <c r="U283" i="19" s="1"/>
  <c r="CE277" i="19"/>
  <c r="CH277" i="19"/>
  <c r="CF277" i="19"/>
  <c r="CI277" i="19"/>
  <c r="CG277" i="19"/>
  <c r="CO342" i="19"/>
  <c r="CK342" i="19"/>
  <c r="CM342" i="19" s="1"/>
  <c r="CN342" i="19"/>
  <c r="H295" i="17"/>
  <c r="I295" i="17" s="1"/>
  <c r="D295" i="17"/>
  <c r="A295" i="17"/>
  <c r="B295" i="17"/>
  <c r="C295" i="17"/>
  <c r="S295" i="17" s="1"/>
  <c r="CD297" i="17"/>
  <c r="U303" i="17" s="1"/>
  <c r="CG297" i="17"/>
  <c r="Q302" i="17"/>
  <c r="CE297" i="17"/>
  <c r="CC297" i="17"/>
  <c r="CF297" i="17"/>
  <c r="CH297" i="17"/>
  <c r="CI297" i="17" s="1"/>
  <c r="A236" i="19"/>
  <c r="D236" i="19"/>
  <c r="B236" i="19"/>
  <c r="C236" i="19"/>
  <c r="S236" i="19" s="1"/>
  <c r="H236" i="19"/>
  <c r="I236" i="19" s="1"/>
  <c r="E235" i="19"/>
  <c r="H296" i="17" l="1"/>
  <c r="A296" i="17"/>
  <c r="I296" i="17"/>
  <c r="B296" i="17"/>
  <c r="D296" i="17"/>
  <c r="C296" i="17"/>
  <c r="S296" i="17" s="1"/>
  <c r="CN345" i="17"/>
  <c r="CO345" i="17"/>
  <c r="CK345" i="17"/>
  <c r="CM345" i="17" s="1"/>
  <c r="D237" i="19"/>
  <c r="E237" i="19" s="1"/>
  <c r="A237" i="19"/>
  <c r="H237" i="19"/>
  <c r="B237" i="19"/>
  <c r="I237" i="19"/>
  <c r="C237" i="19"/>
  <c r="S237" i="19" s="1"/>
  <c r="CC298" i="17"/>
  <c r="CF298" i="17"/>
  <c r="Q303" i="17"/>
  <c r="CE298" i="17"/>
  <c r="CI298" i="17"/>
  <c r="CH298" i="17"/>
  <c r="CG298" i="17"/>
  <c r="CD298" i="17"/>
  <c r="U304" i="17" s="1"/>
  <c r="E295" i="17"/>
  <c r="E236" i="19"/>
  <c r="CN343" i="19"/>
  <c r="CO343" i="19"/>
  <c r="CK343" i="19"/>
  <c r="CM343" i="19" s="1"/>
  <c r="CC278" i="19"/>
  <c r="CI278" i="19"/>
  <c r="CD278" i="19"/>
  <c r="U284" i="19" s="1"/>
  <c r="CF278" i="19"/>
  <c r="Q283" i="19"/>
  <c r="CE278" i="19"/>
  <c r="CG278" i="19"/>
  <c r="CH278" i="19"/>
  <c r="Q284" i="19" l="1"/>
  <c r="CH279" i="19"/>
  <c r="CI279" i="19" s="1"/>
  <c r="CG279" i="19"/>
  <c r="CD279" i="19"/>
  <c r="U285" i="19" s="1"/>
  <c r="CF279" i="19"/>
  <c r="CE279" i="19"/>
  <c r="CC279" i="19"/>
  <c r="CH299" i="17"/>
  <c r="CI299" i="17" s="1"/>
  <c r="Q304" i="17"/>
  <c r="CF299" i="17"/>
  <c r="CC299" i="17"/>
  <c r="CG299" i="17"/>
  <c r="CD299" i="17"/>
  <c r="U305" i="17" s="1"/>
  <c r="CE299" i="17"/>
  <c r="CK346" i="17"/>
  <c r="CM346" i="17" s="1"/>
  <c r="CN346" i="17"/>
  <c r="CO346" i="17"/>
  <c r="C297" i="17"/>
  <c r="S297" i="17" s="1"/>
  <c r="D297" i="17"/>
  <c r="B297" i="17"/>
  <c r="A297" i="17"/>
  <c r="H297" i="17"/>
  <c r="I297" i="17" s="1"/>
  <c r="CO344" i="19"/>
  <c r="CK344" i="19"/>
  <c r="CM344" i="19" s="1"/>
  <c r="CN344" i="19"/>
  <c r="A238" i="19"/>
  <c r="D238" i="19"/>
  <c r="E238" i="19" s="1"/>
  <c r="H238" i="19"/>
  <c r="I238" i="19" s="1"/>
  <c r="C238" i="19"/>
  <c r="S238" i="19" s="1"/>
  <c r="B238" i="19"/>
  <c r="E296" i="17"/>
  <c r="B239" i="19" l="1"/>
  <c r="C239" i="19"/>
  <c r="S239" i="19" s="1"/>
  <c r="H239" i="19"/>
  <c r="I239" i="19" s="1"/>
  <c r="A239" i="19"/>
  <c r="D239" i="19"/>
  <c r="E239" i="19" s="1"/>
  <c r="B298" i="17"/>
  <c r="D298" i="17"/>
  <c r="H298" i="17"/>
  <c r="I298" i="17" s="1"/>
  <c r="C298" i="17"/>
  <c r="S298" i="17" s="1"/>
  <c r="A298" i="17"/>
  <c r="CC300" i="17"/>
  <c r="Q305" i="17"/>
  <c r="CI300" i="17"/>
  <c r="CE300" i="17"/>
  <c r="CG300" i="17"/>
  <c r="CH300" i="17"/>
  <c r="CF300" i="17"/>
  <c r="CD300" i="17"/>
  <c r="U306" i="17" s="1"/>
  <c r="CH280" i="19"/>
  <c r="CF280" i="19"/>
  <c r="CI280" i="19"/>
  <c r="CD280" i="19"/>
  <c r="U286" i="19" s="1"/>
  <c r="Q285" i="19"/>
  <c r="CE280" i="19"/>
  <c r="CG280" i="19"/>
  <c r="CC280" i="19"/>
  <c r="CO345" i="19"/>
  <c r="CK345" i="19"/>
  <c r="CM345" i="19" s="1"/>
  <c r="CN345" i="19" s="1"/>
  <c r="E297" i="17"/>
  <c r="CO347" i="17"/>
  <c r="CK347" i="17"/>
  <c r="CM347" i="17" s="1"/>
  <c r="CN347" i="17" s="1"/>
  <c r="B299" i="17" l="1"/>
  <c r="A299" i="17"/>
  <c r="I299" i="17"/>
  <c r="D299" i="17"/>
  <c r="H299" i="17"/>
  <c r="C299" i="17"/>
  <c r="S299" i="17" s="1"/>
  <c r="CK348" i="17"/>
  <c r="CM348" i="17" s="1"/>
  <c r="CN348" i="17" s="1"/>
  <c r="CO348" i="17"/>
  <c r="CN346" i="19"/>
  <c r="CK346" i="19"/>
  <c r="CM346" i="19" s="1"/>
  <c r="CO346" i="19"/>
  <c r="C240" i="19"/>
  <c r="S240" i="19" s="1"/>
  <c r="A240" i="19"/>
  <c r="H240" i="19"/>
  <c r="I240" i="19"/>
  <c r="B240" i="19"/>
  <c r="D240" i="19"/>
  <c r="E240" i="19" s="1"/>
  <c r="CC281" i="19"/>
  <c r="CE281" i="19"/>
  <c r="CD281" i="19"/>
  <c r="U287" i="19" s="1"/>
  <c r="CG281" i="19"/>
  <c r="CF281" i="19"/>
  <c r="CH281" i="19"/>
  <c r="CI281" i="19" s="1"/>
  <c r="Q286" i="19"/>
  <c r="CD301" i="17"/>
  <c r="U307" i="17" s="1"/>
  <c r="CH301" i="17"/>
  <c r="CF301" i="17"/>
  <c r="CI301" i="17"/>
  <c r="CG301" i="17"/>
  <c r="Q306" i="17"/>
  <c r="CC301" i="17"/>
  <c r="CE301" i="17"/>
  <c r="E298" i="17"/>
  <c r="CK349" i="17" l="1"/>
  <c r="CM349" i="17" s="1"/>
  <c r="CN349" i="17"/>
  <c r="CO349" i="17"/>
  <c r="CE282" i="19"/>
  <c r="Q287" i="19"/>
  <c r="CI282" i="19"/>
  <c r="CC282" i="19"/>
  <c r="CF282" i="19"/>
  <c r="CH282" i="19"/>
  <c r="CD282" i="19"/>
  <c r="U288" i="19" s="1"/>
  <c r="CG282" i="19"/>
  <c r="CE302" i="17"/>
  <c r="CH302" i="17"/>
  <c r="CG302" i="17"/>
  <c r="CC302" i="17"/>
  <c r="CI302" i="17"/>
  <c r="CD302" i="17"/>
  <c r="U308" i="17" s="1"/>
  <c r="CF302" i="17"/>
  <c r="Q307" i="17"/>
  <c r="D241" i="19"/>
  <c r="B241" i="19"/>
  <c r="H241" i="19"/>
  <c r="I241" i="19" s="1"/>
  <c r="A241" i="19"/>
  <c r="C241" i="19"/>
  <c r="S241" i="19" s="1"/>
  <c r="E299" i="17"/>
  <c r="H300" i="17"/>
  <c r="I300" i="17"/>
  <c r="D300" i="17"/>
  <c r="A300" i="17"/>
  <c r="B300" i="17"/>
  <c r="C300" i="17"/>
  <c r="S300" i="17" s="1"/>
  <c r="CK347" i="19"/>
  <c r="CM347" i="19" s="1"/>
  <c r="CN347" i="19" s="1"/>
  <c r="CO347" i="19"/>
  <c r="CK348" i="19" l="1"/>
  <c r="CM348" i="19" s="1"/>
  <c r="CN348" i="19" s="1"/>
  <c r="CO348" i="19"/>
  <c r="H242" i="19"/>
  <c r="I242" i="19" s="1"/>
  <c r="D242" i="19"/>
  <c r="C242" i="19"/>
  <c r="S242" i="19" s="1"/>
  <c r="B242" i="19"/>
  <c r="A242" i="19"/>
  <c r="C301" i="17"/>
  <c r="S301" i="17" s="1"/>
  <c r="D301" i="17"/>
  <c r="A301" i="17"/>
  <c r="B301" i="17"/>
  <c r="H301" i="17"/>
  <c r="I301" i="17" s="1"/>
  <c r="E241" i="19"/>
  <c r="CC303" i="17"/>
  <c r="CI303" i="17"/>
  <c r="CF303" i="17"/>
  <c r="Q308" i="17"/>
  <c r="CE303" i="17"/>
  <c r="CG303" i="17"/>
  <c r="CD303" i="17"/>
  <c r="U309" i="17" s="1"/>
  <c r="CH303" i="17"/>
  <c r="CF283" i="19"/>
  <c r="CE283" i="19"/>
  <c r="CI283" i="19"/>
  <c r="CC283" i="19"/>
  <c r="CG283" i="19"/>
  <c r="CH283" i="19"/>
  <c r="Q288" i="19"/>
  <c r="CD283" i="19"/>
  <c r="U289" i="19" s="1"/>
  <c r="CO350" i="17"/>
  <c r="CK350" i="17"/>
  <c r="CM350" i="17" s="1"/>
  <c r="CN350" i="17" s="1"/>
  <c r="E300" i="17"/>
  <c r="C302" i="17" l="1"/>
  <c r="S302" i="17" s="1"/>
  <c r="B302" i="17"/>
  <c r="D302" i="17"/>
  <c r="I302" i="17"/>
  <c r="A302" i="17"/>
  <c r="H302" i="17"/>
  <c r="C243" i="19"/>
  <c r="S243" i="19" s="1"/>
  <c r="A243" i="19"/>
  <c r="H243" i="19"/>
  <c r="B243" i="19"/>
  <c r="I243" i="19"/>
  <c r="D243" i="19"/>
  <c r="CO351" i="17"/>
  <c r="CK351" i="17"/>
  <c r="CM351" i="17" s="1"/>
  <c r="CN351" i="17" s="1"/>
  <c r="CO349" i="19"/>
  <c r="CK349" i="19"/>
  <c r="CM349" i="19" s="1"/>
  <c r="CN349" i="19" s="1"/>
  <c r="E301" i="17"/>
  <c r="CD304" i="17"/>
  <c r="U310" i="17" s="1"/>
  <c r="CF304" i="17"/>
  <c r="CC304" i="17"/>
  <c r="CH304" i="17"/>
  <c r="CI304" i="17" s="1"/>
  <c r="CE304" i="17"/>
  <c r="Q309" i="17"/>
  <c r="CG304" i="17"/>
  <c r="Q289" i="19"/>
  <c r="CC284" i="19"/>
  <c r="CF284" i="19"/>
  <c r="CH284" i="19"/>
  <c r="CE284" i="19"/>
  <c r="CD284" i="19"/>
  <c r="U290" i="19" s="1"/>
  <c r="CG284" i="19"/>
  <c r="CI284" i="19"/>
  <c r="E242" i="19"/>
  <c r="CO350" i="19" l="1"/>
  <c r="CK350" i="19"/>
  <c r="CM350" i="19" s="1"/>
  <c r="CN350" i="19" s="1"/>
  <c r="O183" i="17"/>
  <c r="CO352" i="17"/>
  <c r="CK352" i="17"/>
  <c r="CM352" i="17" s="1"/>
  <c r="CN352" i="17" s="1"/>
  <c r="Q310" i="17"/>
  <c r="CE305" i="17"/>
  <c r="CH305" i="17"/>
  <c r="CC305" i="17"/>
  <c r="CF305" i="17"/>
  <c r="CD305" i="17"/>
  <c r="U311" i="17" s="1"/>
  <c r="CG305" i="17"/>
  <c r="CI305" i="17"/>
  <c r="E243" i="19"/>
  <c r="C303" i="17"/>
  <c r="S303" i="17" s="1"/>
  <c r="A303" i="17"/>
  <c r="H303" i="17"/>
  <c r="I303" i="17"/>
  <c r="D303" i="17"/>
  <c r="E303" i="17" s="1"/>
  <c r="B303" i="17"/>
  <c r="E302" i="17"/>
  <c r="CD285" i="19"/>
  <c r="U291" i="19" s="1"/>
  <c r="CI285" i="19"/>
  <c r="CF285" i="19"/>
  <c r="CC285" i="19"/>
  <c r="CH285" i="19"/>
  <c r="Q290" i="19"/>
  <c r="CG285" i="19"/>
  <c r="CE285" i="19"/>
  <c r="C244" i="19"/>
  <c r="S244" i="19" s="1"/>
  <c r="H244" i="19"/>
  <c r="I244" i="19" s="1"/>
  <c r="B244" i="19"/>
  <c r="D244" i="19"/>
  <c r="E244" i="19" s="1"/>
  <c r="A244" i="19"/>
  <c r="A245" i="19" l="1"/>
  <c r="C245" i="19"/>
  <c r="S245" i="19" s="1"/>
  <c r="D245" i="19"/>
  <c r="E245" i="19" s="1"/>
  <c r="B245" i="19"/>
  <c r="H245" i="19"/>
  <c r="I245" i="19" s="1"/>
  <c r="CO351" i="19"/>
  <c r="CK351" i="19"/>
  <c r="CM351" i="19" s="1"/>
  <c r="CN351" i="19" s="1"/>
  <c r="O182" i="19"/>
  <c r="CK353" i="17"/>
  <c r="CM353" i="17" s="1"/>
  <c r="CN353" i="17"/>
  <c r="CO353" i="17"/>
  <c r="B304" i="17"/>
  <c r="H304" i="17"/>
  <c r="I304" i="17" s="1"/>
  <c r="D304" i="17"/>
  <c r="A304" i="17"/>
  <c r="C304" i="17"/>
  <c r="S304" i="17" s="1"/>
  <c r="O172" i="17"/>
  <c r="O173" i="17" s="1"/>
  <c r="O174" i="17" s="1"/>
  <c r="O175" i="17" s="1"/>
  <c r="O176" i="17" s="1"/>
  <c r="O177" i="17" s="1"/>
  <c r="O178" i="17" s="1"/>
  <c r="O179" i="17" s="1"/>
  <c r="O180" i="17" s="1"/>
  <c r="O181" i="17" s="1"/>
  <c r="O182" i="17" s="1"/>
  <c r="CE306" i="17"/>
  <c r="Q311" i="17"/>
  <c r="CH306" i="17"/>
  <c r="CC306" i="17"/>
  <c r="CF306" i="17"/>
  <c r="CD306" i="17"/>
  <c r="U312" i="17" s="1"/>
  <c r="CI306" i="17"/>
  <c r="CG306" i="17"/>
  <c r="CG286" i="19"/>
  <c r="Q291" i="19"/>
  <c r="CE286" i="19"/>
  <c r="CH286" i="19"/>
  <c r="CI286" i="19" s="1"/>
  <c r="CC286" i="19"/>
  <c r="CF286" i="19"/>
  <c r="CD286" i="19"/>
  <c r="U292" i="19" s="1"/>
  <c r="CK352" i="19" l="1"/>
  <c r="CM352" i="19" s="1"/>
  <c r="CO352" i="19"/>
  <c r="CN352" i="19"/>
  <c r="CG287" i="19"/>
  <c r="CC287" i="19"/>
  <c r="Q292" i="19"/>
  <c r="CH287" i="19"/>
  <c r="CI287" i="19" s="1"/>
  <c r="CD287" i="19"/>
  <c r="U293" i="19" s="1"/>
  <c r="CE287" i="19"/>
  <c r="CF287" i="19"/>
  <c r="A305" i="17"/>
  <c r="D305" i="17"/>
  <c r="I305" i="17"/>
  <c r="B305" i="17"/>
  <c r="C305" i="17"/>
  <c r="S305" i="17" s="1"/>
  <c r="H305" i="17"/>
  <c r="A246" i="19"/>
  <c r="B246" i="19"/>
  <c r="C246" i="19"/>
  <c r="S246" i="19" s="1"/>
  <c r="H246" i="19"/>
  <c r="D246" i="19"/>
  <c r="I246" i="19"/>
  <c r="Q312" i="17"/>
  <c r="CD307" i="17"/>
  <c r="U313" i="17" s="1"/>
  <c r="CG307" i="17"/>
  <c r="CC307" i="17"/>
  <c r="CH307" i="17"/>
  <c r="CI307" i="17" s="1"/>
  <c r="CF307" i="17"/>
  <c r="CE307" i="17"/>
  <c r="CO354" i="17"/>
  <c r="CK354" i="17"/>
  <c r="CM354" i="17" s="1"/>
  <c r="CN354" i="17" s="1"/>
  <c r="O171" i="19"/>
  <c r="O172" i="19" s="1"/>
  <c r="O173" i="19" s="1"/>
  <c r="O174" i="19" s="1"/>
  <c r="O175" i="19" s="1"/>
  <c r="O176" i="19" s="1"/>
  <c r="O177" i="19" s="1"/>
  <c r="O178" i="19" s="1"/>
  <c r="O179" i="19" s="1"/>
  <c r="O180" i="19" s="1"/>
  <c r="O181" i="19" s="1"/>
  <c r="E304" i="17"/>
  <c r="CO355" i="17" l="1"/>
  <c r="CK355" i="17"/>
  <c r="CM355" i="17" s="1"/>
  <c r="CN355" i="17" s="1"/>
  <c r="CF308" i="17"/>
  <c r="CE308" i="17"/>
  <c r="CD308" i="17"/>
  <c r="U314" i="17" s="1"/>
  <c r="CC308" i="17"/>
  <c r="CG308" i="17"/>
  <c r="Q313" i="17"/>
  <c r="CI308" i="17"/>
  <c r="CH308" i="17"/>
  <c r="Q293" i="19"/>
  <c r="CF288" i="19"/>
  <c r="CD288" i="19"/>
  <c r="U294" i="19" s="1"/>
  <c r="CE288" i="19"/>
  <c r="CG288" i="19"/>
  <c r="CH288" i="19"/>
  <c r="CI288" i="19" s="1"/>
  <c r="CC288" i="19"/>
  <c r="C247" i="19"/>
  <c r="S247" i="19" s="1"/>
  <c r="D247" i="19"/>
  <c r="I247" i="19"/>
  <c r="A247" i="19"/>
  <c r="B247" i="19"/>
  <c r="H247" i="19"/>
  <c r="CO353" i="19"/>
  <c r="CK353" i="19"/>
  <c r="CM353" i="19" s="1"/>
  <c r="CN353" i="19"/>
  <c r="E246" i="19"/>
  <c r="C306" i="17"/>
  <c r="S306" i="17" s="1"/>
  <c r="H306" i="17"/>
  <c r="I306" i="17" s="1"/>
  <c r="A306" i="17"/>
  <c r="B306" i="17"/>
  <c r="D306" i="17"/>
  <c r="E305" i="17"/>
  <c r="Q294" i="19" l="1"/>
  <c r="CD289" i="19"/>
  <c r="U295" i="19" s="1"/>
  <c r="CH289" i="19"/>
  <c r="CI289" i="19" s="1"/>
  <c r="CE289" i="19"/>
  <c r="CG289" i="19"/>
  <c r="CF289" i="19"/>
  <c r="CC289" i="19"/>
  <c r="CO356" i="17"/>
  <c r="CK356" i="17"/>
  <c r="CM356" i="17" s="1"/>
  <c r="CN356" i="17" s="1"/>
  <c r="D307" i="17"/>
  <c r="C307" i="17"/>
  <c r="S307" i="17" s="1"/>
  <c r="A307" i="17"/>
  <c r="I307" i="17"/>
  <c r="H307" i="17"/>
  <c r="B307" i="17"/>
  <c r="CK354" i="19"/>
  <c r="CM354" i="19" s="1"/>
  <c r="CN354" i="19" s="1"/>
  <c r="CO354" i="19"/>
  <c r="E306" i="17"/>
  <c r="A248" i="19"/>
  <c r="H248" i="19"/>
  <c r="D248" i="19"/>
  <c r="I248" i="19"/>
  <c r="C248" i="19"/>
  <c r="S248" i="19" s="1"/>
  <c r="B248" i="19"/>
  <c r="CH309" i="17"/>
  <c r="Q314" i="17"/>
  <c r="CG309" i="17"/>
  <c r="CI309" i="17"/>
  <c r="CC309" i="17"/>
  <c r="CD309" i="17"/>
  <c r="U315" i="17" s="1"/>
  <c r="CE309" i="17"/>
  <c r="CF309" i="17"/>
  <c r="E247" i="19"/>
  <c r="CF290" i="19" l="1"/>
  <c r="CC290" i="19"/>
  <c r="CI290" i="19"/>
  <c r="Q295" i="19"/>
  <c r="CD290" i="19"/>
  <c r="U296" i="19" s="1"/>
  <c r="CE290" i="19"/>
  <c r="CG290" i="19"/>
  <c r="CH290" i="19"/>
  <c r="CN355" i="19"/>
  <c r="CO355" i="19"/>
  <c r="CK355" i="19"/>
  <c r="CM355" i="19" s="1"/>
  <c r="CO357" i="17"/>
  <c r="CK357" i="17"/>
  <c r="CM357" i="17" s="1"/>
  <c r="CN357" i="17" s="1"/>
  <c r="E248" i="19"/>
  <c r="E307" i="17"/>
  <c r="CC310" i="17"/>
  <c r="CD310" i="17"/>
  <c r="U316" i="17" s="1"/>
  <c r="CE310" i="17"/>
  <c r="CG310" i="17"/>
  <c r="CH310" i="17"/>
  <c r="CI310" i="17" s="1"/>
  <c r="CF310" i="17"/>
  <c r="Q315" i="17"/>
  <c r="A308" i="17"/>
  <c r="D308" i="17"/>
  <c r="E308" i="17" s="1"/>
  <c r="H308" i="17"/>
  <c r="I308" i="17" s="1"/>
  <c r="C308" i="17"/>
  <c r="S308" i="17" s="1"/>
  <c r="B308" i="17"/>
  <c r="C249" i="19"/>
  <c r="S249" i="19" s="1"/>
  <c r="H249" i="19"/>
  <c r="I249" i="19"/>
  <c r="A249" i="19"/>
  <c r="D249" i="19"/>
  <c r="E249" i="19" s="1"/>
  <c r="B249" i="19"/>
  <c r="CE311" i="17" l="1"/>
  <c r="CG311" i="17"/>
  <c r="CF311" i="17"/>
  <c r="Q316" i="17"/>
  <c r="CD311" i="17"/>
  <c r="U317" i="17" s="1"/>
  <c r="CC311" i="17"/>
  <c r="CH311" i="17"/>
  <c r="CI311" i="17" s="1"/>
  <c r="B309" i="17"/>
  <c r="C309" i="17"/>
  <c r="S309" i="17" s="1"/>
  <c r="H309" i="17"/>
  <c r="D309" i="17"/>
  <c r="E309" i="17" s="1"/>
  <c r="A309" i="17"/>
  <c r="I309" i="17"/>
  <c r="CN358" i="17"/>
  <c r="CK358" i="17"/>
  <c r="CM358" i="17" s="1"/>
  <c r="CO358" i="17"/>
  <c r="A250" i="19"/>
  <c r="B250" i="19"/>
  <c r="D250" i="19"/>
  <c r="H250" i="19"/>
  <c r="I250" i="19"/>
  <c r="C250" i="19"/>
  <c r="S250" i="19" s="1"/>
  <c r="CC291" i="19"/>
  <c r="Q296" i="19"/>
  <c r="CD291" i="19"/>
  <c r="U297" i="19" s="1"/>
  <c r="CF291" i="19"/>
  <c r="CG291" i="19"/>
  <c r="CE291" i="19"/>
  <c r="CH291" i="19"/>
  <c r="CI291" i="19" s="1"/>
  <c r="CO356" i="19"/>
  <c r="CK356" i="19"/>
  <c r="CM356" i="19" s="1"/>
  <c r="CN356" i="19" s="1"/>
  <c r="CK357" i="19" l="1"/>
  <c r="CM357" i="19" s="1"/>
  <c r="CO357" i="19"/>
  <c r="CN357" i="19"/>
  <c r="CH312" i="17"/>
  <c r="CG312" i="17"/>
  <c r="CI312" i="17"/>
  <c r="CF312" i="17"/>
  <c r="CD312" i="17"/>
  <c r="U318" i="17" s="1"/>
  <c r="Q317" i="17"/>
  <c r="CC312" i="17"/>
  <c r="CE312" i="17"/>
  <c r="CC292" i="19"/>
  <c r="CE292" i="19"/>
  <c r="CD292" i="19"/>
  <c r="U298" i="19" s="1"/>
  <c r="CG292" i="19"/>
  <c r="CH292" i="19"/>
  <c r="CI292" i="19" s="1"/>
  <c r="CF292" i="19"/>
  <c r="Q297" i="19"/>
  <c r="C310" i="17"/>
  <c r="S310" i="17" s="1"/>
  <c r="B310" i="17"/>
  <c r="D310" i="17"/>
  <c r="A310" i="17"/>
  <c r="H310" i="17"/>
  <c r="I310" i="17" s="1"/>
  <c r="E250" i="19"/>
  <c r="CK359" i="17"/>
  <c r="CM359" i="17" s="1"/>
  <c r="CN359" i="17" s="1"/>
  <c r="CO359" i="17"/>
  <c r="B251" i="19"/>
  <c r="C251" i="19"/>
  <c r="S251" i="19" s="1"/>
  <c r="A251" i="19"/>
  <c r="H251" i="19"/>
  <c r="D251" i="19"/>
  <c r="E251" i="19" s="1"/>
  <c r="I251" i="19"/>
  <c r="C311" i="17" l="1"/>
  <c r="S311" i="17" s="1"/>
  <c r="A311" i="17"/>
  <c r="B311" i="17"/>
  <c r="H311" i="17"/>
  <c r="I311" i="17"/>
  <c r="D311" i="17"/>
  <c r="Q298" i="19"/>
  <c r="CC293" i="19"/>
  <c r="CG293" i="19"/>
  <c r="CH293" i="19"/>
  <c r="CF293" i="19"/>
  <c r="CE293" i="19"/>
  <c r="CI293" i="19"/>
  <c r="CD293" i="19"/>
  <c r="U299" i="19" s="1"/>
  <c r="CO360" i="17"/>
  <c r="CK360" i="17"/>
  <c r="CM360" i="17" s="1"/>
  <c r="CN360" i="17" s="1"/>
  <c r="CN358" i="19"/>
  <c r="CK358" i="19"/>
  <c r="CM358" i="19" s="1"/>
  <c r="CO358" i="19"/>
  <c r="A252" i="19"/>
  <c r="B252" i="19"/>
  <c r="D252" i="19"/>
  <c r="C252" i="19"/>
  <c r="S252" i="19" s="1"/>
  <c r="H252" i="19"/>
  <c r="I252" i="19"/>
  <c r="E310" i="17"/>
  <c r="CE313" i="17"/>
  <c r="CF313" i="17"/>
  <c r="CG313" i="17"/>
  <c r="CH313" i="17"/>
  <c r="CI313" i="17" s="1"/>
  <c r="Q318" i="17"/>
  <c r="CC313" i="17"/>
  <c r="CD313" i="17"/>
  <c r="U319" i="17" s="1"/>
  <c r="CO361" i="17" l="1"/>
  <c r="CK361" i="17"/>
  <c r="CM361" i="17" s="1"/>
  <c r="CN361" i="17"/>
  <c r="CG314" i="17"/>
  <c r="CF314" i="17"/>
  <c r="CC314" i="17"/>
  <c r="CH314" i="17"/>
  <c r="CI314" i="17" s="1"/>
  <c r="Q319" i="17"/>
  <c r="CE314" i="17"/>
  <c r="CD314" i="17"/>
  <c r="U320" i="17" s="1"/>
  <c r="E252" i="19"/>
  <c r="CO359" i="19"/>
  <c r="CK359" i="19"/>
  <c r="CM359" i="19" s="1"/>
  <c r="CN359" i="19" s="1"/>
  <c r="E311" i="17"/>
  <c r="B253" i="19"/>
  <c r="I253" i="19"/>
  <c r="C253" i="19"/>
  <c r="S253" i="19" s="1"/>
  <c r="A253" i="19"/>
  <c r="H253" i="19"/>
  <c r="D253" i="19"/>
  <c r="CC294" i="19"/>
  <c r="CH294" i="19"/>
  <c r="Q299" i="19"/>
  <c r="CD294" i="19"/>
  <c r="U300" i="19" s="1"/>
  <c r="CI294" i="19"/>
  <c r="CF294" i="19"/>
  <c r="CE294" i="19"/>
  <c r="CG294" i="19"/>
  <c r="C312" i="17"/>
  <c r="S312" i="17" s="1"/>
  <c r="A312" i="17"/>
  <c r="H312" i="17"/>
  <c r="D312" i="17"/>
  <c r="I312" i="17"/>
  <c r="B312" i="17"/>
  <c r="CH315" i="17" l="1"/>
  <c r="CD315" i="17"/>
  <c r="U321" i="17" s="1"/>
  <c r="Q320" i="17"/>
  <c r="CI315" i="17"/>
  <c r="CF315" i="17"/>
  <c r="CE315" i="17"/>
  <c r="CG315" i="17"/>
  <c r="CC315" i="17"/>
  <c r="CO360" i="19"/>
  <c r="CK360" i="19"/>
  <c r="CM360" i="19" s="1"/>
  <c r="CN360" i="19" s="1"/>
  <c r="CG295" i="19"/>
  <c r="CC295" i="19"/>
  <c r="CF295" i="19"/>
  <c r="CH295" i="19"/>
  <c r="CD295" i="19"/>
  <c r="U301" i="19" s="1"/>
  <c r="Q300" i="19"/>
  <c r="CE295" i="19"/>
  <c r="CI295" i="19"/>
  <c r="A313" i="17"/>
  <c r="B313" i="17"/>
  <c r="C313" i="17"/>
  <c r="S313" i="17" s="1"/>
  <c r="H313" i="17"/>
  <c r="I313" i="17" s="1"/>
  <c r="D313" i="17"/>
  <c r="CO362" i="17"/>
  <c r="CK362" i="17"/>
  <c r="CM362" i="17" s="1"/>
  <c r="CN362" i="17"/>
  <c r="E312" i="17"/>
  <c r="E253" i="19"/>
  <c r="D254" i="19"/>
  <c r="E254" i="19" s="1"/>
  <c r="B254" i="19"/>
  <c r="A254" i="19"/>
  <c r="C254" i="19"/>
  <c r="S254" i="19" s="1"/>
  <c r="H254" i="19"/>
  <c r="I254" i="19"/>
  <c r="B314" i="17" l="1"/>
  <c r="A314" i="17"/>
  <c r="C314" i="17"/>
  <c r="S314" i="17" s="1"/>
  <c r="H314" i="17"/>
  <c r="I314" i="17" s="1"/>
  <c r="D314" i="17"/>
  <c r="CN361" i="19"/>
  <c r="CO361" i="19"/>
  <c r="CK361" i="19"/>
  <c r="CM361" i="19" s="1"/>
  <c r="CO363" i="17"/>
  <c r="CK363" i="17"/>
  <c r="CM363" i="17" s="1"/>
  <c r="CN363" i="17" s="1"/>
  <c r="CG316" i="17"/>
  <c r="CF316" i="17"/>
  <c r="Q321" i="17"/>
  <c r="CE316" i="17"/>
  <c r="CC316" i="17"/>
  <c r="CH316" i="17"/>
  <c r="CI316" i="17" s="1"/>
  <c r="CD316" i="17"/>
  <c r="U322" i="17" s="1"/>
  <c r="B255" i="19"/>
  <c r="A255" i="19"/>
  <c r="C255" i="19"/>
  <c r="S255" i="19" s="1"/>
  <c r="H255" i="19"/>
  <c r="I255" i="19" s="1"/>
  <c r="D255" i="19"/>
  <c r="E255" i="19" s="1"/>
  <c r="CE296" i="19"/>
  <c r="Q301" i="19"/>
  <c r="CF296" i="19"/>
  <c r="CH296" i="19"/>
  <c r="CG296" i="19"/>
  <c r="CC296" i="19"/>
  <c r="CD296" i="19"/>
  <c r="U302" i="19" s="1"/>
  <c r="CI296" i="19"/>
  <c r="E313" i="17"/>
  <c r="CH317" i="17" l="1"/>
  <c r="CE317" i="17"/>
  <c r="CI317" i="17"/>
  <c r="CF317" i="17"/>
  <c r="CG317" i="17"/>
  <c r="CD317" i="17"/>
  <c r="U323" i="17" s="1"/>
  <c r="Q322" i="17"/>
  <c r="CC317" i="17"/>
  <c r="CO364" i="17"/>
  <c r="CK364" i="17"/>
  <c r="CM364" i="17" s="1"/>
  <c r="CN364" i="17" s="1"/>
  <c r="A315" i="17"/>
  <c r="B315" i="17"/>
  <c r="C315" i="17"/>
  <c r="S315" i="17" s="1"/>
  <c r="H315" i="17"/>
  <c r="I315" i="17"/>
  <c r="D315" i="17"/>
  <c r="C256" i="19"/>
  <c r="S256" i="19" s="1"/>
  <c r="D256" i="19"/>
  <c r="B256" i="19"/>
  <c r="H256" i="19"/>
  <c r="I256" i="19" s="1"/>
  <c r="A256" i="19"/>
  <c r="CO362" i="19"/>
  <c r="CK362" i="19"/>
  <c r="CM362" i="19" s="1"/>
  <c r="CN362" i="19" s="1"/>
  <c r="CD297" i="19"/>
  <c r="U303" i="19" s="1"/>
  <c r="CH297" i="19"/>
  <c r="CE297" i="19"/>
  <c r="CG297" i="19"/>
  <c r="CI297" i="19"/>
  <c r="Q302" i="19"/>
  <c r="CF297" i="19"/>
  <c r="CC297" i="19"/>
  <c r="E314" i="17"/>
  <c r="A257" i="19" l="1"/>
  <c r="H257" i="19"/>
  <c r="I257" i="19" s="1"/>
  <c r="B257" i="19"/>
  <c r="D257" i="19"/>
  <c r="C257" i="19"/>
  <c r="S257" i="19" s="1"/>
  <c r="CN363" i="19"/>
  <c r="CO363" i="19"/>
  <c r="CK363" i="19"/>
  <c r="CM363" i="19" s="1"/>
  <c r="CO365" i="17"/>
  <c r="CK365" i="17"/>
  <c r="CM365" i="17" s="1"/>
  <c r="CN365" i="17" s="1"/>
  <c r="CD298" i="19"/>
  <c r="U304" i="19" s="1"/>
  <c r="CF298" i="19"/>
  <c r="CC298" i="19"/>
  <c r="CE298" i="19"/>
  <c r="CH298" i="19"/>
  <c r="CI298" i="19" s="1"/>
  <c r="CG298" i="19"/>
  <c r="Q303" i="19"/>
  <c r="E256" i="19"/>
  <c r="C316" i="17"/>
  <c r="S316" i="17" s="1"/>
  <c r="D316" i="17"/>
  <c r="A316" i="17"/>
  <c r="H316" i="17"/>
  <c r="I316" i="17" s="1"/>
  <c r="B316" i="17"/>
  <c r="CE318" i="17"/>
  <c r="CH318" i="17"/>
  <c r="CI318" i="17" s="1"/>
  <c r="CF318" i="17"/>
  <c r="CC318" i="17"/>
  <c r="CD318" i="17"/>
  <c r="U324" i="17" s="1"/>
  <c r="Q323" i="17"/>
  <c r="CG318" i="17"/>
  <c r="E315" i="17"/>
  <c r="CC299" i="19" l="1"/>
  <c r="Q304" i="19"/>
  <c r="CG299" i="19"/>
  <c r="CE299" i="19"/>
  <c r="CD299" i="19"/>
  <c r="U305" i="19" s="1"/>
  <c r="CH299" i="19"/>
  <c r="CI299" i="19" s="1"/>
  <c r="CF299" i="19"/>
  <c r="CO366" i="17"/>
  <c r="CK366" i="17"/>
  <c r="CM366" i="17" s="1"/>
  <c r="CN366" i="17" s="1"/>
  <c r="D258" i="19"/>
  <c r="H258" i="19"/>
  <c r="I258" i="19" s="1"/>
  <c r="B258" i="19"/>
  <c r="A258" i="19"/>
  <c r="C258" i="19"/>
  <c r="S258" i="19" s="1"/>
  <c r="D317" i="17"/>
  <c r="H317" i="17"/>
  <c r="B317" i="17"/>
  <c r="A317" i="17"/>
  <c r="C317" i="17"/>
  <c r="S317" i="17" s="1"/>
  <c r="I317" i="17"/>
  <c r="CD319" i="17"/>
  <c r="U325" i="17" s="1"/>
  <c r="CG319" i="17"/>
  <c r="CI319" i="17"/>
  <c r="CH319" i="17"/>
  <c r="CF319" i="17"/>
  <c r="CE319" i="17"/>
  <c r="CC319" i="17"/>
  <c r="Q324" i="17"/>
  <c r="E316" i="17"/>
  <c r="CK364" i="19"/>
  <c r="CM364" i="19" s="1"/>
  <c r="CN364" i="19" s="1"/>
  <c r="CO364" i="19"/>
  <c r="E257" i="19"/>
  <c r="B259" i="19" l="1"/>
  <c r="H259" i="19"/>
  <c r="I259" i="19" s="1"/>
  <c r="C259" i="19"/>
  <c r="S259" i="19" s="1"/>
  <c r="A259" i="19"/>
  <c r="D259" i="19"/>
  <c r="E259" i="19" s="1"/>
  <c r="CK365" i="19"/>
  <c r="CM365" i="19" s="1"/>
  <c r="CN365" i="19" s="1"/>
  <c r="CO365" i="19"/>
  <c r="CD300" i="19"/>
  <c r="U306" i="19" s="1"/>
  <c r="CI300" i="19"/>
  <c r="CG300" i="19"/>
  <c r="CC300" i="19"/>
  <c r="CH300" i="19"/>
  <c r="Q305" i="19"/>
  <c r="CF300" i="19"/>
  <c r="CE300" i="19"/>
  <c r="CO367" i="17"/>
  <c r="CK367" i="17"/>
  <c r="CM367" i="17" s="1"/>
  <c r="CN367" i="17" s="1"/>
  <c r="E258" i="19"/>
  <c r="H318" i="17"/>
  <c r="I318" i="17" s="1"/>
  <c r="A318" i="17"/>
  <c r="D318" i="17"/>
  <c r="C318" i="17"/>
  <c r="S318" i="17" s="1"/>
  <c r="B318" i="17"/>
  <c r="E317" i="17"/>
  <c r="CF320" i="17"/>
  <c r="CD320" i="17"/>
  <c r="U326" i="17" s="1"/>
  <c r="CH320" i="17"/>
  <c r="CI320" i="17" s="1"/>
  <c r="CE320" i="17"/>
  <c r="CG320" i="17"/>
  <c r="CC320" i="17"/>
  <c r="Q325" i="17"/>
  <c r="A319" i="17" l="1"/>
  <c r="H319" i="17"/>
  <c r="I319" i="17" s="1"/>
  <c r="B319" i="17"/>
  <c r="D319" i="17"/>
  <c r="C319" i="17"/>
  <c r="S319" i="17" s="1"/>
  <c r="CO366" i="19"/>
  <c r="CK366" i="19"/>
  <c r="CM366" i="19" s="1"/>
  <c r="CN366" i="19" s="1"/>
  <c r="CH321" i="17"/>
  <c r="CI321" i="17"/>
  <c r="CD321" i="17"/>
  <c r="U327" i="17" s="1"/>
  <c r="CC321" i="17"/>
  <c r="Q326" i="17"/>
  <c r="CG321" i="17"/>
  <c r="CF321" i="17"/>
  <c r="CE321" i="17"/>
  <c r="D260" i="19"/>
  <c r="A260" i="19"/>
  <c r="C260" i="19"/>
  <c r="S260" i="19" s="1"/>
  <c r="H260" i="19"/>
  <c r="I260" i="19" s="1"/>
  <c r="B260" i="19"/>
  <c r="CN368" i="17"/>
  <c r="CO368" i="17"/>
  <c r="CK368" i="17"/>
  <c r="CM368" i="17" s="1"/>
  <c r="CC301" i="19"/>
  <c r="CF301" i="19"/>
  <c r="CG301" i="19"/>
  <c r="CD301" i="19"/>
  <c r="U307" i="19" s="1"/>
  <c r="CH301" i="19"/>
  <c r="CE301" i="19"/>
  <c r="Q306" i="19"/>
  <c r="CI301" i="19"/>
  <c r="E318" i="17"/>
  <c r="A261" i="19" l="1"/>
  <c r="D261" i="19"/>
  <c r="H261" i="19"/>
  <c r="I261" i="19" s="1"/>
  <c r="B261" i="19"/>
  <c r="C261" i="19"/>
  <c r="S261" i="19" s="1"/>
  <c r="D320" i="17"/>
  <c r="A320" i="17"/>
  <c r="H320" i="17"/>
  <c r="I320" i="17" s="1"/>
  <c r="B320" i="17"/>
  <c r="C320" i="17"/>
  <c r="S320" i="17" s="1"/>
  <c r="CK367" i="19"/>
  <c r="CM367" i="19" s="1"/>
  <c r="CN367" i="19" s="1"/>
  <c r="CO367" i="19"/>
  <c r="E319" i="17"/>
  <c r="CO369" i="17"/>
  <c r="CK369" i="17"/>
  <c r="CM369" i="17" s="1"/>
  <c r="CN369" i="17" s="1"/>
  <c r="CG322" i="17"/>
  <c r="CD322" i="17"/>
  <c r="U328" i="17" s="1"/>
  <c r="CE322" i="17"/>
  <c r="CF322" i="17"/>
  <c r="Q327" i="17"/>
  <c r="CH322" i="17"/>
  <c r="CI322" i="17" s="1"/>
  <c r="CC322" i="17"/>
  <c r="E260" i="19"/>
  <c r="CD302" i="19"/>
  <c r="U308" i="19" s="1"/>
  <c r="Q307" i="19"/>
  <c r="CH302" i="19"/>
  <c r="CC302" i="19"/>
  <c r="CF302" i="19"/>
  <c r="CG302" i="19"/>
  <c r="CI302" i="19"/>
  <c r="CE302" i="19"/>
  <c r="B321" i="17" l="1"/>
  <c r="C321" i="17"/>
  <c r="S321" i="17" s="1"/>
  <c r="D321" i="17"/>
  <c r="H321" i="17"/>
  <c r="I321" i="17" s="1"/>
  <c r="A321" i="17"/>
  <c r="CN368" i="19"/>
  <c r="CO368" i="19"/>
  <c r="CK368" i="19"/>
  <c r="CM368" i="19" s="1"/>
  <c r="CO370" i="17"/>
  <c r="CK370" i="17"/>
  <c r="CM370" i="17" s="1"/>
  <c r="CN370" i="17" s="1"/>
  <c r="A262" i="19"/>
  <c r="D262" i="19"/>
  <c r="B262" i="19"/>
  <c r="C262" i="19"/>
  <c r="S262" i="19" s="1"/>
  <c r="H262" i="19"/>
  <c r="I262" i="19" s="1"/>
  <c r="CD323" i="17"/>
  <c r="U329" i="17" s="1"/>
  <c r="CE323" i="17"/>
  <c r="CF323" i="17"/>
  <c r="CC323" i="17"/>
  <c r="CG323" i="17"/>
  <c r="Q328" i="17"/>
  <c r="CH323" i="17"/>
  <c r="CI323" i="17" s="1"/>
  <c r="E320" i="17"/>
  <c r="CE303" i="19"/>
  <c r="CF303" i="19"/>
  <c r="CC303" i="19"/>
  <c r="Q308" i="19"/>
  <c r="CH303" i="19"/>
  <c r="CI303" i="19" s="1"/>
  <c r="CG303" i="19"/>
  <c r="CD303" i="19"/>
  <c r="U309" i="19" s="1"/>
  <c r="E261" i="19"/>
  <c r="CE304" i="19" l="1"/>
  <c r="CF304" i="19"/>
  <c r="CC304" i="19"/>
  <c r="Q309" i="19"/>
  <c r="CH304" i="19"/>
  <c r="CI304" i="19" s="1"/>
  <c r="CG304" i="19"/>
  <c r="CD304" i="19"/>
  <c r="U310" i="19" s="1"/>
  <c r="B322" i="17"/>
  <c r="C322" i="17"/>
  <c r="S322" i="17" s="1"/>
  <c r="H322" i="17"/>
  <c r="I322" i="17"/>
  <c r="D322" i="17"/>
  <c r="A322" i="17"/>
  <c r="CN371" i="17"/>
  <c r="CO371" i="17"/>
  <c r="CK371" i="17"/>
  <c r="CM371" i="17" s="1"/>
  <c r="A263" i="19"/>
  <c r="D263" i="19"/>
  <c r="E263" i="19" s="1"/>
  <c r="C263" i="19"/>
  <c r="S263" i="19" s="1"/>
  <c r="H263" i="19"/>
  <c r="I263" i="19" s="1"/>
  <c r="B263" i="19"/>
  <c r="CH324" i="17"/>
  <c r="CI324" i="17" s="1"/>
  <c r="Q329" i="17"/>
  <c r="CG324" i="17"/>
  <c r="CC324" i="17"/>
  <c r="CF324" i="17"/>
  <c r="CE324" i="17"/>
  <c r="CD324" i="17"/>
  <c r="U330" i="17" s="1"/>
  <c r="E321" i="17"/>
  <c r="E262" i="19"/>
  <c r="CO369" i="19"/>
  <c r="CK369" i="19"/>
  <c r="CM369" i="19" s="1"/>
  <c r="CN369" i="19" s="1"/>
  <c r="CK370" i="19" l="1"/>
  <c r="CM370" i="19" s="1"/>
  <c r="CN370" i="19" s="1"/>
  <c r="CO370" i="19"/>
  <c r="C264" i="19"/>
  <c r="S264" i="19" s="1"/>
  <c r="A264" i="19"/>
  <c r="B264" i="19"/>
  <c r="D264" i="19"/>
  <c r="E264" i="19" s="1"/>
  <c r="H264" i="19"/>
  <c r="I264" i="19" s="1"/>
  <c r="CH325" i="17"/>
  <c r="CD325" i="17"/>
  <c r="U331" i="17" s="1"/>
  <c r="CC325" i="17"/>
  <c r="CI325" i="17"/>
  <c r="CF325" i="17"/>
  <c r="CG325" i="17"/>
  <c r="Q330" i="17"/>
  <c r="CE325" i="17"/>
  <c r="CC305" i="19"/>
  <c r="CE305" i="19"/>
  <c r="CH305" i="19"/>
  <c r="CI305" i="19" s="1"/>
  <c r="CD305" i="19"/>
  <c r="U311" i="19" s="1"/>
  <c r="Q310" i="19"/>
  <c r="CF305" i="19"/>
  <c r="CG305" i="19"/>
  <c r="A323" i="17"/>
  <c r="C323" i="17"/>
  <c r="S323" i="17" s="1"/>
  <c r="H323" i="17"/>
  <c r="I323" i="17" s="1"/>
  <c r="B323" i="17"/>
  <c r="D323" i="17"/>
  <c r="CN372" i="17"/>
  <c r="CO372" i="17"/>
  <c r="CK372" i="17"/>
  <c r="CM372" i="17" s="1"/>
  <c r="E322" i="17"/>
  <c r="C265" i="19" l="1"/>
  <c r="S265" i="19" s="1"/>
  <c r="H265" i="19"/>
  <c r="B265" i="19"/>
  <c r="D265" i="19"/>
  <c r="E265" i="19" s="1"/>
  <c r="I265" i="19"/>
  <c r="A265" i="19"/>
  <c r="CD306" i="19"/>
  <c r="U312" i="19" s="1"/>
  <c r="Q311" i="19"/>
  <c r="CH306" i="19"/>
  <c r="CI306" i="19" s="1"/>
  <c r="CF306" i="19"/>
  <c r="CG306" i="19"/>
  <c r="CC306" i="19"/>
  <c r="CE306" i="19"/>
  <c r="A324" i="17"/>
  <c r="B324" i="17"/>
  <c r="H324" i="17"/>
  <c r="I324" i="17" s="1"/>
  <c r="D324" i="17"/>
  <c r="C324" i="17"/>
  <c r="S324" i="17" s="1"/>
  <c r="CO371" i="19"/>
  <c r="CK371" i="19"/>
  <c r="CM371" i="19" s="1"/>
  <c r="CN371" i="19"/>
  <c r="CO373" i="17"/>
  <c r="CK373" i="17"/>
  <c r="CM373" i="17" s="1"/>
  <c r="CN373" i="17" s="1"/>
  <c r="E323" i="17"/>
  <c r="CC326" i="17"/>
  <c r="Q331" i="17"/>
  <c r="CD326" i="17"/>
  <c r="U332" i="17" s="1"/>
  <c r="CH326" i="17"/>
  <c r="CI326" i="17" s="1"/>
  <c r="CG326" i="17"/>
  <c r="CF326" i="17"/>
  <c r="CE326" i="17"/>
  <c r="CE327" i="17" l="1"/>
  <c r="CC327" i="17"/>
  <c r="CG327" i="17"/>
  <c r="Q332" i="17"/>
  <c r="CD327" i="17"/>
  <c r="U333" i="17" s="1"/>
  <c r="CF327" i="17"/>
  <c r="CH327" i="17"/>
  <c r="CI327" i="17" s="1"/>
  <c r="A325" i="17"/>
  <c r="B325" i="17"/>
  <c r="C325" i="17"/>
  <c r="S325" i="17" s="1"/>
  <c r="D325" i="17"/>
  <c r="H325" i="17"/>
  <c r="I325" i="17" s="1"/>
  <c r="CO374" i="17"/>
  <c r="CK374" i="17"/>
  <c r="CM374" i="17" s="1"/>
  <c r="CN374" i="17" s="1"/>
  <c r="Q312" i="19"/>
  <c r="CG307" i="19"/>
  <c r="CH307" i="19"/>
  <c r="CI307" i="19" s="1"/>
  <c r="CF307" i="19"/>
  <c r="CC307" i="19"/>
  <c r="CE307" i="19"/>
  <c r="CD307" i="19"/>
  <c r="U313" i="19" s="1"/>
  <c r="CO372" i="19"/>
  <c r="CK372" i="19"/>
  <c r="CM372" i="19" s="1"/>
  <c r="CN372" i="19"/>
  <c r="E324" i="17"/>
  <c r="C266" i="19"/>
  <c r="S266" i="19" s="1"/>
  <c r="D266" i="19"/>
  <c r="E266" i="19" s="1"/>
  <c r="H266" i="19"/>
  <c r="A266" i="19"/>
  <c r="I266" i="19"/>
  <c r="B266" i="19"/>
  <c r="H326" i="17" l="1"/>
  <c r="D326" i="17"/>
  <c r="I326" i="17"/>
  <c r="A326" i="17"/>
  <c r="C326" i="17"/>
  <c r="S326" i="17" s="1"/>
  <c r="B326" i="17"/>
  <c r="CH328" i="17"/>
  <c r="CI328" i="17"/>
  <c r="CG328" i="17"/>
  <c r="CF328" i="17"/>
  <c r="CE328" i="17"/>
  <c r="Q333" i="17"/>
  <c r="CD328" i="17"/>
  <c r="U334" i="17" s="1"/>
  <c r="CC328" i="17"/>
  <c r="CK375" i="17"/>
  <c r="CM375" i="17" s="1"/>
  <c r="CN375" i="17"/>
  <c r="CO375" i="17"/>
  <c r="CC308" i="19"/>
  <c r="CG308" i="19"/>
  <c r="CD308" i="19"/>
  <c r="U314" i="19" s="1"/>
  <c r="CH308" i="19"/>
  <c r="CI308" i="19" s="1"/>
  <c r="CF308" i="19"/>
  <c r="Q313" i="19"/>
  <c r="CE308" i="19"/>
  <c r="H267" i="19"/>
  <c r="D267" i="19"/>
  <c r="I267" i="19"/>
  <c r="A267" i="19"/>
  <c r="B267" i="19"/>
  <c r="C267" i="19"/>
  <c r="S267" i="19" s="1"/>
  <c r="CN373" i="19"/>
  <c r="CO373" i="19"/>
  <c r="CK373" i="19"/>
  <c r="CM373" i="19" s="1"/>
  <c r="E325" i="17"/>
  <c r="CD309" i="19" l="1"/>
  <c r="U315" i="19" s="1"/>
  <c r="CG309" i="19"/>
  <c r="CE309" i="19"/>
  <c r="CC309" i="19"/>
  <c r="CI309" i="19"/>
  <c r="CF309" i="19"/>
  <c r="Q314" i="19"/>
  <c r="CH309" i="19"/>
  <c r="CO376" i="17"/>
  <c r="CK376" i="17"/>
  <c r="CM376" i="17" s="1"/>
  <c r="CN376" i="17"/>
  <c r="CD329" i="17"/>
  <c r="U335" i="17" s="1"/>
  <c r="CG329" i="17"/>
  <c r="CC329" i="17"/>
  <c r="CE329" i="17"/>
  <c r="CF329" i="17"/>
  <c r="CH329" i="17"/>
  <c r="CI329" i="17" s="1"/>
  <c r="Q334" i="17"/>
  <c r="E267" i="19"/>
  <c r="A327" i="17"/>
  <c r="H327" i="17"/>
  <c r="B327" i="17"/>
  <c r="I327" i="17"/>
  <c r="C327" i="17"/>
  <c r="S327" i="17" s="1"/>
  <c r="D327" i="17"/>
  <c r="CO374" i="19"/>
  <c r="CK374" i="19"/>
  <c r="CM374" i="19" s="1"/>
  <c r="CN374" i="19"/>
  <c r="C268" i="19"/>
  <c r="S268" i="19" s="1"/>
  <c r="H268" i="19"/>
  <c r="I268" i="19"/>
  <c r="A268" i="19"/>
  <c r="D268" i="19"/>
  <c r="E268" i="19" s="1"/>
  <c r="B268" i="19"/>
  <c r="E326" i="17"/>
  <c r="Q335" i="17" l="1"/>
  <c r="CD330" i="17"/>
  <c r="U336" i="17" s="1"/>
  <c r="CE330" i="17"/>
  <c r="CF330" i="17"/>
  <c r="CG330" i="17"/>
  <c r="CI330" i="17"/>
  <c r="CH330" i="17"/>
  <c r="CC330" i="17"/>
  <c r="CK375" i="19"/>
  <c r="CM375" i="19" s="1"/>
  <c r="CN375" i="19" s="1"/>
  <c r="CO375" i="19"/>
  <c r="C269" i="19"/>
  <c r="S269" i="19" s="1"/>
  <c r="H269" i="19"/>
  <c r="D269" i="19"/>
  <c r="E269" i="19" s="1"/>
  <c r="B269" i="19"/>
  <c r="A269" i="19"/>
  <c r="I269" i="19"/>
  <c r="C328" i="17"/>
  <c r="S328" i="17" s="1"/>
  <c r="B328" i="17"/>
  <c r="I328" i="17"/>
  <c r="A328" i="17"/>
  <c r="H328" i="17"/>
  <c r="D328" i="17"/>
  <c r="CO377" i="17"/>
  <c r="CK377" i="17"/>
  <c r="CM377" i="17" s="1"/>
  <c r="CN377" i="17" s="1"/>
  <c r="E327" i="17"/>
  <c r="CD310" i="19"/>
  <c r="U316" i="19" s="1"/>
  <c r="Q315" i="19"/>
  <c r="CG310" i="19"/>
  <c r="CH310" i="19"/>
  <c r="CI310" i="19" s="1"/>
  <c r="CF310" i="19"/>
  <c r="CC310" i="19"/>
  <c r="CE310" i="19"/>
  <c r="O195" i="17" l="1"/>
  <c r="CK378" i="17"/>
  <c r="CM378" i="17" s="1"/>
  <c r="CN378" i="17" s="1"/>
  <c r="CO378" i="17"/>
  <c r="CE311" i="19"/>
  <c r="CD311" i="19"/>
  <c r="U317" i="19" s="1"/>
  <c r="CH311" i="19"/>
  <c r="CI311" i="19" s="1"/>
  <c r="Q316" i="19"/>
  <c r="CC311" i="19"/>
  <c r="CF311" i="19"/>
  <c r="CG311" i="19"/>
  <c r="CK376" i="19"/>
  <c r="CM376" i="19" s="1"/>
  <c r="CN376" i="19" s="1"/>
  <c r="CO376" i="19"/>
  <c r="D329" i="17"/>
  <c r="H329" i="17"/>
  <c r="B329" i="17"/>
  <c r="I329" i="17"/>
  <c r="C329" i="17"/>
  <c r="S329" i="17" s="1"/>
  <c r="A329" i="17"/>
  <c r="E328" i="17"/>
  <c r="Q336" i="17"/>
  <c r="CI331" i="17"/>
  <c r="CE331" i="17"/>
  <c r="CG331" i="17"/>
  <c r="CF331" i="17"/>
  <c r="CC331" i="17"/>
  <c r="CH331" i="17"/>
  <c r="CD331" i="17"/>
  <c r="U337" i="17" s="1"/>
  <c r="C270" i="19"/>
  <c r="S270" i="19" s="1"/>
  <c r="B270" i="19"/>
  <c r="A270" i="19"/>
  <c r="D270" i="19"/>
  <c r="E270" i="19" s="1"/>
  <c r="H270" i="19"/>
  <c r="I270" i="19" s="1"/>
  <c r="CE312" i="19" l="1"/>
  <c r="Q317" i="19"/>
  <c r="CD312" i="19"/>
  <c r="U318" i="19" s="1"/>
  <c r="CH312" i="19"/>
  <c r="CI312" i="19" s="1"/>
  <c r="CC312" i="19"/>
  <c r="CF312" i="19"/>
  <c r="CG312" i="19"/>
  <c r="C271" i="19"/>
  <c r="S271" i="19" s="1"/>
  <c r="D271" i="19"/>
  <c r="E271" i="19" s="1"/>
  <c r="H271" i="19"/>
  <c r="I271" i="19" s="1"/>
  <c r="A271" i="19"/>
  <c r="B271" i="19"/>
  <c r="O194" i="19"/>
  <c r="CO377" i="19"/>
  <c r="CK377" i="19"/>
  <c r="CM377" i="19" s="1"/>
  <c r="CN377" i="19" s="1"/>
  <c r="CK379" i="17"/>
  <c r="CM379" i="17" s="1"/>
  <c r="CN379" i="17"/>
  <c r="CO379" i="17"/>
  <c r="E329" i="17"/>
  <c r="C330" i="17"/>
  <c r="S330" i="17" s="1"/>
  <c r="H330" i="17"/>
  <c r="A330" i="17"/>
  <c r="D330" i="17"/>
  <c r="E330" i="17" s="1"/>
  <c r="B330" i="17"/>
  <c r="I330" i="17"/>
  <c r="CG332" i="17"/>
  <c r="CE332" i="17"/>
  <c r="CD332" i="17"/>
  <c r="U338" i="17" s="1"/>
  <c r="CC332" i="17"/>
  <c r="Q337" i="17"/>
  <c r="CF332" i="17"/>
  <c r="CH332" i="17"/>
  <c r="CI332" i="17" s="1"/>
  <c r="O184" i="17"/>
  <c r="O185" i="17" s="1"/>
  <c r="O186" i="17" s="1"/>
  <c r="O187" i="17" s="1"/>
  <c r="O188" i="17" s="1"/>
  <c r="O189" i="17" s="1"/>
  <c r="O190" i="17" s="1"/>
  <c r="O191" i="17" s="1"/>
  <c r="O192" i="17" s="1"/>
  <c r="O193" i="17" s="1"/>
  <c r="O194" i="17" s="1"/>
  <c r="CD313" i="19" l="1"/>
  <c r="U319" i="19" s="1"/>
  <c r="CG313" i="19"/>
  <c r="CH313" i="19"/>
  <c r="CI313" i="19" s="1"/>
  <c r="Q318" i="19"/>
  <c r="CF313" i="19"/>
  <c r="CE313" i="19"/>
  <c r="CC313" i="19"/>
  <c r="CD333" i="17"/>
  <c r="U339" i="17" s="1"/>
  <c r="CH333" i="17"/>
  <c r="CC333" i="17"/>
  <c r="CI333" i="17"/>
  <c r="CG333" i="17"/>
  <c r="Q338" i="17"/>
  <c r="CE333" i="17"/>
  <c r="CF333" i="17"/>
  <c r="CK378" i="19"/>
  <c r="CM378" i="19" s="1"/>
  <c r="CN378" i="19" s="1"/>
  <c r="CO378" i="19"/>
  <c r="B272" i="19"/>
  <c r="I272" i="19"/>
  <c r="C272" i="19"/>
  <c r="S272" i="19" s="1"/>
  <c r="H272" i="19"/>
  <c r="D272" i="19"/>
  <c r="E272" i="19" s="1"/>
  <c r="A272" i="19"/>
  <c r="C331" i="17"/>
  <c r="S331" i="17" s="1"/>
  <c r="A331" i="17"/>
  <c r="B331" i="17"/>
  <c r="H331" i="17"/>
  <c r="I331" i="17" s="1"/>
  <c r="D331" i="17"/>
  <c r="CO380" i="17"/>
  <c r="CK380" i="17"/>
  <c r="CM380" i="17" s="1"/>
  <c r="CN380" i="17" s="1"/>
  <c r="O183" i="19"/>
  <c r="O184" i="19" s="1"/>
  <c r="O185" i="19" s="1"/>
  <c r="O186" i="19" s="1"/>
  <c r="O187" i="19" s="1"/>
  <c r="O188" i="19" s="1"/>
  <c r="O189" i="19" s="1"/>
  <c r="O190" i="19" s="1"/>
  <c r="O191" i="19" s="1"/>
  <c r="O192" i="19" s="1"/>
  <c r="O193" i="19" s="1"/>
  <c r="CK379" i="19" l="1"/>
  <c r="CM379" i="19" s="1"/>
  <c r="CO379" i="19"/>
  <c r="CN379" i="19"/>
  <c r="B332" i="17"/>
  <c r="H332" i="17"/>
  <c r="I332" i="17"/>
  <c r="D332" i="17"/>
  <c r="A332" i="17"/>
  <c r="C332" i="17"/>
  <c r="S332" i="17" s="1"/>
  <c r="Q319" i="19"/>
  <c r="CD314" i="19"/>
  <c r="U320" i="19" s="1"/>
  <c r="CF314" i="19"/>
  <c r="CH314" i="19"/>
  <c r="CI314" i="19" s="1"/>
  <c r="CC314" i="19"/>
  <c r="CE314" i="19"/>
  <c r="CG314" i="19"/>
  <c r="CK381" i="17"/>
  <c r="CM381" i="17" s="1"/>
  <c r="CN381" i="17" s="1"/>
  <c r="CO381" i="17"/>
  <c r="CI334" i="17"/>
  <c r="Q339" i="17"/>
  <c r="CC334" i="17"/>
  <c r="CE334" i="17"/>
  <c r="CG334" i="17"/>
  <c r="CH334" i="17"/>
  <c r="CF334" i="17"/>
  <c r="CD334" i="17"/>
  <c r="U340" i="17" s="1"/>
  <c r="E331" i="17"/>
  <c r="B273" i="19"/>
  <c r="A273" i="19"/>
  <c r="H273" i="19"/>
  <c r="I273" i="19" s="1"/>
  <c r="D273" i="19"/>
  <c r="C273" i="19"/>
  <c r="S273" i="19" s="1"/>
  <c r="CO382" i="17" l="1"/>
  <c r="CK382" i="17"/>
  <c r="CM382" i="17" s="1"/>
  <c r="CN382" i="17" s="1"/>
  <c r="B274" i="19"/>
  <c r="A274" i="19"/>
  <c r="C274" i="19"/>
  <c r="S274" i="19" s="1"/>
  <c r="H274" i="19"/>
  <c r="I274" i="19" s="1"/>
  <c r="D274" i="19"/>
  <c r="CF315" i="19"/>
  <c r="Q320" i="19"/>
  <c r="CE315" i="19"/>
  <c r="CH315" i="19"/>
  <c r="CG315" i="19"/>
  <c r="CD315" i="19"/>
  <c r="U321" i="19" s="1"/>
  <c r="CI315" i="19"/>
  <c r="CC315" i="19"/>
  <c r="E332" i="17"/>
  <c r="CN380" i="19"/>
  <c r="CO380" i="19"/>
  <c r="CK380" i="19"/>
  <c r="CM380" i="19" s="1"/>
  <c r="A333" i="17"/>
  <c r="D333" i="17"/>
  <c r="E333" i="17" s="1"/>
  <c r="H333" i="17"/>
  <c r="I333" i="17" s="1"/>
  <c r="C333" i="17"/>
  <c r="S333" i="17" s="1"/>
  <c r="B333" i="17"/>
  <c r="E273" i="19"/>
  <c r="CF335" i="17"/>
  <c r="CG335" i="17"/>
  <c r="Q340" i="17"/>
  <c r="CE335" i="17"/>
  <c r="CD335" i="17"/>
  <c r="U341" i="17" s="1"/>
  <c r="CH335" i="17"/>
  <c r="CI335" i="17" s="1"/>
  <c r="CC335" i="17"/>
  <c r="Q341" i="17" l="1"/>
  <c r="CH336" i="17"/>
  <c r="CI336" i="17" s="1"/>
  <c r="CE336" i="17"/>
  <c r="CC336" i="17"/>
  <c r="CF336" i="17"/>
  <c r="CD336" i="17"/>
  <c r="U342" i="17" s="1"/>
  <c r="CG336" i="17"/>
  <c r="H334" i="17"/>
  <c r="I334" i="17"/>
  <c r="A334" i="17"/>
  <c r="D334" i="17"/>
  <c r="E334" i="17" s="1"/>
  <c r="B334" i="17"/>
  <c r="C334" i="17"/>
  <c r="S334" i="17" s="1"/>
  <c r="B275" i="19"/>
  <c r="D275" i="19"/>
  <c r="H275" i="19"/>
  <c r="C275" i="19"/>
  <c r="S275" i="19" s="1"/>
  <c r="I275" i="19"/>
  <c r="A275" i="19"/>
  <c r="CO383" i="17"/>
  <c r="CK383" i="17"/>
  <c r="CM383" i="17" s="1"/>
  <c r="CN383" i="17" s="1"/>
  <c r="Q321" i="19"/>
  <c r="CE316" i="19"/>
  <c r="CF316" i="19"/>
  <c r="CG316" i="19"/>
  <c r="CD316" i="19"/>
  <c r="U322" i="19" s="1"/>
  <c r="CH316" i="19"/>
  <c r="CI316" i="19" s="1"/>
  <c r="CC316" i="19"/>
  <c r="CO381" i="19"/>
  <c r="CK381" i="19"/>
  <c r="CM381" i="19" s="1"/>
  <c r="CN381" i="19" s="1"/>
  <c r="E274" i="19"/>
  <c r="CG317" i="19" l="1"/>
  <c r="CF317" i="19"/>
  <c r="CE317" i="19"/>
  <c r="Q322" i="19"/>
  <c r="CH317" i="19"/>
  <c r="CD317" i="19"/>
  <c r="U323" i="19" s="1"/>
  <c r="CI317" i="19"/>
  <c r="CC317" i="19"/>
  <c r="Q342" i="17"/>
  <c r="CD337" i="17"/>
  <c r="U343" i="17" s="1"/>
  <c r="CE337" i="17"/>
  <c r="CH337" i="17"/>
  <c r="CG337" i="17"/>
  <c r="CI337" i="17"/>
  <c r="CF337" i="17"/>
  <c r="CC337" i="17"/>
  <c r="CO382" i="19"/>
  <c r="CK382" i="19"/>
  <c r="CM382" i="19" s="1"/>
  <c r="CN382" i="19" s="1"/>
  <c r="CO384" i="17"/>
  <c r="CK384" i="17"/>
  <c r="CM384" i="17" s="1"/>
  <c r="CN384" i="17" s="1"/>
  <c r="E275" i="19"/>
  <c r="C276" i="19"/>
  <c r="S276" i="19" s="1"/>
  <c r="A276" i="19"/>
  <c r="H276" i="19"/>
  <c r="I276" i="19" s="1"/>
  <c r="D276" i="19"/>
  <c r="E276" i="19" s="1"/>
  <c r="B276" i="19"/>
  <c r="C335" i="17"/>
  <c r="S335" i="17" s="1"/>
  <c r="A335" i="17"/>
  <c r="B335" i="17"/>
  <c r="H335" i="17"/>
  <c r="I335" i="17"/>
  <c r="D335" i="17"/>
  <c r="CO385" i="17" l="1"/>
  <c r="CK385" i="17"/>
  <c r="CM385" i="17" s="1"/>
  <c r="CN385" i="17" s="1"/>
  <c r="D277" i="19"/>
  <c r="E277" i="19" s="1"/>
  <c r="B277" i="19"/>
  <c r="H277" i="19"/>
  <c r="A277" i="19"/>
  <c r="I277" i="19"/>
  <c r="C277" i="19"/>
  <c r="S277" i="19" s="1"/>
  <c r="CK383" i="19"/>
  <c r="CM383" i="19" s="1"/>
  <c r="CN383" i="19" s="1"/>
  <c r="CO383" i="19"/>
  <c r="E335" i="17"/>
  <c r="CC318" i="19"/>
  <c r="CD318" i="19"/>
  <c r="U324" i="19" s="1"/>
  <c r="CH318" i="19"/>
  <c r="CI318" i="19" s="1"/>
  <c r="CG318" i="19"/>
  <c r="CF318" i="19"/>
  <c r="Q323" i="19"/>
  <c r="CE318" i="19"/>
  <c r="H336" i="17"/>
  <c r="I336" i="17"/>
  <c r="B336" i="17"/>
  <c r="A336" i="17"/>
  <c r="C336" i="17"/>
  <c r="S336" i="17" s="1"/>
  <c r="D336" i="17"/>
  <c r="E336" i="17" s="1"/>
  <c r="CC338" i="17"/>
  <c r="CE338" i="17"/>
  <c r="Q343" i="17"/>
  <c r="CG338" i="17"/>
  <c r="CD338" i="17"/>
  <c r="U344" i="17" s="1"/>
  <c r="CF338" i="17"/>
  <c r="CH338" i="17"/>
  <c r="CI338" i="17" s="1"/>
  <c r="CD339" i="17" l="1"/>
  <c r="U345" i="17" s="1"/>
  <c r="CC339" i="17"/>
  <c r="CG339" i="17"/>
  <c r="Q344" i="17"/>
  <c r="CF339" i="17"/>
  <c r="CH339" i="17"/>
  <c r="CI339" i="17"/>
  <c r="CE339" i="17"/>
  <c r="CD319" i="19"/>
  <c r="U325" i="19" s="1"/>
  <c r="Q324" i="19"/>
  <c r="CE319" i="19"/>
  <c r="CC319" i="19"/>
  <c r="CF319" i="19"/>
  <c r="CH319" i="19"/>
  <c r="CI319" i="19" s="1"/>
  <c r="CG319" i="19"/>
  <c r="CO386" i="17"/>
  <c r="CK386" i="17"/>
  <c r="CM386" i="17" s="1"/>
  <c r="CN386" i="17" s="1"/>
  <c r="CO384" i="19"/>
  <c r="CK384" i="19"/>
  <c r="CM384" i="19" s="1"/>
  <c r="CN384" i="19" s="1"/>
  <c r="A278" i="19"/>
  <c r="H278" i="19"/>
  <c r="I278" i="19" s="1"/>
  <c r="B278" i="19"/>
  <c r="D278" i="19"/>
  <c r="C278" i="19"/>
  <c r="S278" i="19" s="1"/>
  <c r="A337" i="17"/>
  <c r="B337" i="17"/>
  <c r="H337" i="17"/>
  <c r="C337" i="17"/>
  <c r="S337" i="17" s="1"/>
  <c r="I337" i="17"/>
  <c r="D337" i="17"/>
  <c r="CO385" i="19" l="1"/>
  <c r="CK385" i="19"/>
  <c r="CM385" i="19" s="1"/>
  <c r="CN385" i="19" s="1"/>
  <c r="CG320" i="19"/>
  <c r="CD320" i="19"/>
  <c r="U326" i="19" s="1"/>
  <c r="Q325" i="19"/>
  <c r="CF320" i="19"/>
  <c r="CH320" i="19"/>
  <c r="CE320" i="19"/>
  <c r="CC320" i="19"/>
  <c r="CI320" i="19"/>
  <c r="B279" i="19"/>
  <c r="A279" i="19"/>
  <c r="C279" i="19"/>
  <c r="S279" i="19" s="1"/>
  <c r="D279" i="19"/>
  <c r="H279" i="19"/>
  <c r="I279" i="19" s="1"/>
  <c r="CO387" i="17"/>
  <c r="CK387" i="17"/>
  <c r="CM387" i="17" s="1"/>
  <c r="CN387" i="17" s="1"/>
  <c r="D338" i="17"/>
  <c r="E338" i="17" s="1"/>
  <c r="A338" i="17"/>
  <c r="B338" i="17"/>
  <c r="C338" i="17"/>
  <c r="S338" i="17" s="1"/>
  <c r="I338" i="17"/>
  <c r="H338" i="17"/>
  <c r="E278" i="19"/>
  <c r="CG340" i="17"/>
  <c r="CC340" i="17"/>
  <c r="CE340" i="17"/>
  <c r="CD340" i="17"/>
  <c r="U346" i="17" s="1"/>
  <c r="CH340" i="17"/>
  <c r="CI340" i="17" s="1"/>
  <c r="Q345" i="17"/>
  <c r="CF340" i="17"/>
  <c r="E337" i="17"/>
  <c r="D280" i="19" l="1"/>
  <c r="B280" i="19"/>
  <c r="A280" i="19"/>
  <c r="H280" i="19"/>
  <c r="I280" i="19" s="1"/>
  <c r="C280" i="19"/>
  <c r="S280" i="19" s="1"/>
  <c r="CO386" i="19"/>
  <c r="CK386" i="19"/>
  <c r="CM386" i="19" s="1"/>
  <c r="CN386" i="19"/>
  <c r="CC341" i="17"/>
  <c r="CG341" i="17"/>
  <c r="CH341" i="17"/>
  <c r="CI341" i="17" s="1"/>
  <c r="CF341" i="17"/>
  <c r="CD341" i="17"/>
  <c r="U347" i="17" s="1"/>
  <c r="Q346" i="17"/>
  <c r="CE341" i="17"/>
  <c r="CO388" i="17"/>
  <c r="CK388" i="17"/>
  <c r="CM388" i="17" s="1"/>
  <c r="CN388" i="17" s="1"/>
  <c r="E279" i="19"/>
  <c r="CC321" i="19"/>
  <c r="CH321" i="19"/>
  <c r="CF321" i="19"/>
  <c r="CI321" i="19"/>
  <c r="Q326" i="19"/>
  <c r="CD321" i="19"/>
  <c r="U327" i="19" s="1"/>
  <c r="CE321" i="19"/>
  <c r="CG321" i="19"/>
  <c r="A339" i="17"/>
  <c r="D339" i="17"/>
  <c r="B339" i="17"/>
  <c r="C339" i="17"/>
  <c r="S339" i="17" s="1"/>
  <c r="H339" i="17"/>
  <c r="I339" i="17"/>
  <c r="A281" i="19" l="1"/>
  <c r="D281" i="19"/>
  <c r="C281" i="19"/>
  <c r="S281" i="19" s="1"/>
  <c r="H281" i="19"/>
  <c r="I281" i="19" s="1"/>
  <c r="B281" i="19"/>
  <c r="Q347" i="17"/>
  <c r="CG342" i="17"/>
  <c r="CE342" i="17"/>
  <c r="CH342" i="17"/>
  <c r="CD342" i="17"/>
  <c r="U348" i="17" s="1"/>
  <c r="CF342" i="17"/>
  <c r="CC342" i="17"/>
  <c r="CI342" i="17"/>
  <c r="CN389" i="17"/>
  <c r="CO389" i="17"/>
  <c r="CK389" i="17"/>
  <c r="CM389" i="17" s="1"/>
  <c r="E280" i="19"/>
  <c r="CD322" i="19"/>
  <c r="U328" i="19" s="1"/>
  <c r="CH322" i="19"/>
  <c r="CI322" i="19" s="1"/>
  <c r="CG322" i="19"/>
  <c r="CC322" i="19"/>
  <c r="CF322" i="19"/>
  <c r="Q327" i="19"/>
  <c r="CE322" i="19"/>
  <c r="CN387" i="19"/>
  <c r="CO387" i="19"/>
  <c r="CK387" i="19"/>
  <c r="CM387" i="19" s="1"/>
  <c r="H340" i="17"/>
  <c r="D340" i="17"/>
  <c r="I340" i="17"/>
  <c r="A340" i="17"/>
  <c r="B340" i="17"/>
  <c r="C340" i="17"/>
  <c r="S340" i="17" s="1"/>
  <c r="E339" i="17"/>
  <c r="A282" i="19" l="1"/>
  <c r="D282" i="19"/>
  <c r="B282" i="19"/>
  <c r="H282" i="19"/>
  <c r="I282" i="19" s="1"/>
  <c r="C282" i="19"/>
  <c r="S282" i="19" s="1"/>
  <c r="CG323" i="19"/>
  <c r="Q328" i="19"/>
  <c r="CE323" i="19"/>
  <c r="CF323" i="19"/>
  <c r="CD323" i="19"/>
  <c r="U329" i="19" s="1"/>
  <c r="CH323" i="19"/>
  <c r="CI323" i="19" s="1"/>
  <c r="CC323" i="19"/>
  <c r="E281" i="19"/>
  <c r="B341" i="17"/>
  <c r="D341" i="17"/>
  <c r="A341" i="17"/>
  <c r="H341" i="17"/>
  <c r="I341" i="17" s="1"/>
  <c r="C341" i="17"/>
  <c r="S341" i="17" s="1"/>
  <c r="E340" i="17"/>
  <c r="CN388" i="19"/>
  <c r="CO388" i="19"/>
  <c r="CK388" i="19"/>
  <c r="CM388" i="19" s="1"/>
  <c r="CO390" i="17"/>
  <c r="CK390" i="17"/>
  <c r="CM390" i="17" s="1"/>
  <c r="CN390" i="17"/>
  <c r="CG343" i="17"/>
  <c r="CC343" i="17"/>
  <c r="CI343" i="17"/>
  <c r="Q348" i="17"/>
  <c r="CD343" i="17"/>
  <c r="U349" i="17" s="1"/>
  <c r="CH343" i="17"/>
  <c r="CE343" i="17"/>
  <c r="CF343" i="17"/>
  <c r="A283" i="19" l="1"/>
  <c r="H283" i="19"/>
  <c r="B283" i="19"/>
  <c r="I283" i="19"/>
  <c r="D283" i="19"/>
  <c r="C283" i="19"/>
  <c r="S283" i="19" s="1"/>
  <c r="CE324" i="19"/>
  <c r="CC324" i="19"/>
  <c r="CF324" i="19"/>
  <c r="CD324" i="19"/>
  <c r="U330" i="19" s="1"/>
  <c r="CH324" i="19"/>
  <c r="CI324" i="19" s="1"/>
  <c r="CG324" i="19"/>
  <c r="Q329" i="19"/>
  <c r="H342" i="17"/>
  <c r="D342" i="17"/>
  <c r="E342" i="17" s="1"/>
  <c r="C342" i="17"/>
  <c r="S342" i="17" s="1"/>
  <c r="B342" i="17"/>
  <c r="A342" i="17"/>
  <c r="I342" i="17"/>
  <c r="CO391" i="17"/>
  <c r="CN391" i="17"/>
  <c r="CK391" i="17"/>
  <c r="CM391" i="17" s="1"/>
  <c r="CH344" i="17"/>
  <c r="CI344" i="17" s="1"/>
  <c r="CC344" i="17"/>
  <c r="CG344" i="17"/>
  <c r="CE344" i="17"/>
  <c r="CD344" i="17"/>
  <c r="U350" i="17" s="1"/>
  <c r="CF344" i="17"/>
  <c r="Q349" i="17"/>
  <c r="CK389" i="19"/>
  <c r="CM389" i="19" s="1"/>
  <c r="CN389" i="19"/>
  <c r="CO389" i="19"/>
  <c r="E341" i="17"/>
  <c r="E282" i="19"/>
  <c r="CF345" i="17" l="1"/>
  <c r="CD345" i="17"/>
  <c r="U351" i="17" s="1"/>
  <c r="Q350" i="17"/>
  <c r="CC345" i="17"/>
  <c r="CE345" i="17"/>
  <c r="CI345" i="17"/>
  <c r="CG345" i="17"/>
  <c r="CH345" i="17"/>
  <c r="CC325" i="19"/>
  <c r="CI325" i="19"/>
  <c r="CF325" i="19"/>
  <c r="CD325" i="19"/>
  <c r="U331" i="19" s="1"/>
  <c r="Q330" i="19"/>
  <c r="CG325" i="19"/>
  <c r="CE325" i="19"/>
  <c r="CH325" i="19"/>
  <c r="CO392" i="17"/>
  <c r="CK392" i="17"/>
  <c r="CM392" i="17" s="1"/>
  <c r="CN392" i="17" s="1"/>
  <c r="CN390" i="19"/>
  <c r="CK390" i="19"/>
  <c r="CM390" i="19" s="1"/>
  <c r="CO390" i="19"/>
  <c r="H343" i="17"/>
  <c r="I343" i="17"/>
  <c r="A343" i="17"/>
  <c r="B343" i="17"/>
  <c r="D343" i="17"/>
  <c r="C343" i="17"/>
  <c r="S343" i="17" s="1"/>
  <c r="C284" i="19"/>
  <c r="S284" i="19" s="1"/>
  <c r="A284" i="19"/>
  <c r="B284" i="19"/>
  <c r="H284" i="19"/>
  <c r="I284" i="19" s="1"/>
  <c r="D284" i="19"/>
  <c r="E284" i="19" s="1"/>
  <c r="E283" i="19"/>
  <c r="A285" i="19" l="1"/>
  <c r="B285" i="19"/>
  <c r="D285" i="19"/>
  <c r="I285" i="19"/>
  <c r="C285" i="19"/>
  <c r="S285" i="19" s="1"/>
  <c r="H285" i="19"/>
  <c r="CO393" i="17"/>
  <c r="CK393" i="17"/>
  <c r="CM393" i="17" s="1"/>
  <c r="CN393" i="17" s="1"/>
  <c r="H344" i="17"/>
  <c r="B344" i="17"/>
  <c r="I344" i="17"/>
  <c r="D344" i="17"/>
  <c r="E344" i="17" s="1"/>
  <c r="C344" i="17"/>
  <c r="S344" i="17" s="1"/>
  <c r="A344" i="17"/>
  <c r="CO391" i="19"/>
  <c r="CK391" i="19"/>
  <c r="CM391" i="19" s="1"/>
  <c r="CN391" i="19" s="1"/>
  <c r="E343" i="17"/>
  <c r="Q331" i="19"/>
  <c r="CD326" i="19"/>
  <c r="U332" i="19" s="1"/>
  <c r="CG326" i="19"/>
  <c r="CH326" i="19"/>
  <c r="CC326" i="19"/>
  <c r="CF326" i="19"/>
  <c r="CE326" i="19"/>
  <c r="CI326" i="19"/>
  <c r="CG346" i="17"/>
  <c r="CD346" i="17"/>
  <c r="U352" i="17" s="1"/>
  <c r="CH346" i="17"/>
  <c r="CI346" i="17" s="1"/>
  <c r="CE346" i="17"/>
  <c r="Q351" i="17"/>
  <c r="CC346" i="17"/>
  <c r="CF346" i="17"/>
  <c r="CF347" i="17" l="1"/>
  <c r="CH347" i="17"/>
  <c r="CG347" i="17"/>
  <c r="CC347" i="17"/>
  <c r="Q352" i="17"/>
  <c r="CE347" i="17"/>
  <c r="CD347" i="17"/>
  <c r="U353" i="17" s="1"/>
  <c r="CI347" i="17"/>
  <c r="CO394" i="17"/>
  <c r="CK394" i="17"/>
  <c r="CM394" i="17" s="1"/>
  <c r="CN394" i="17" s="1"/>
  <c r="CK392" i="19"/>
  <c r="CM392" i="19" s="1"/>
  <c r="CN392" i="19" s="1"/>
  <c r="CO392" i="19"/>
  <c r="H345" i="17"/>
  <c r="I345" i="17" s="1"/>
  <c r="A345" i="17"/>
  <c r="B345" i="17"/>
  <c r="D345" i="17"/>
  <c r="E345" i="17" s="1"/>
  <c r="C345" i="17"/>
  <c r="S345" i="17" s="1"/>
  <c r="H286" i="19"/>
  <c r="D286" i="19"/>
  <c r="I286" i="19"/>
  <c r="B286" i="19"/>
  <c r="C286" i="19"/>
  <c r="S286" i="19" s="1"/>
  <c r="A286" i="19"/>
  <c r="CD327" i="19"/>
  <c r="U333" i="19" s="1"/>
  <c r="CF327" i="19"/>
  <c r="CH327" i="19"/>
  <c r="CE327" i="19"/>
  <c r="CG327" i="19"/>
  <c r="Q332" i="19"/>
  <c r="CI327" i="19"/>
  <c r="CC327" i="19"/>
  <c r="E285" i="19"/>
  <c r="CO393" i="19" l="1"/>
  <c r="CK393" i="19"/>
  <c r="CM393" i="19" s="1"/>
  <c r="CN393" i="19" s="1"/>
  <c r="CN395" i="17"/>
  <c r="CO395" i="17"/>
  <c r="CK395" i="17"/>
  <c r="CM395" i="17" s="1"/>
  <c r="H346" i="17"/>
  <c r="I346" i="17"/>
  <c r="C346" i="17"/>
  <c r="S346" i="17" s="1"/>
  <c r="A346" i="17"/>
  <c r="D346" i="17"/>
  <c r="E346" i="17" s="1"/>
  <c r="B346" i="17"/>
  <c r="CG348" i="17"/>
  <c r="CF348" i="17"/>
  <c r="CH348" i="17"/>
  <c r="CD348" i="17"/>
  <c r="U354" i="17" s="1"/>
  <c r="CI348" i="17"/>
  <c r="Q353" i="17"/>
  <c r="CC348" i="17"/>
  <c r="CE348" i="17"/>
  <c r="A287" i="19"/>
  <c r="B287" i="19"/>
  <c r="D287" i="19"/>
  <c r="H287" i="19"/>
  <c r="I287" i="19"/>
  <c r="C287" i="19"/>
  <c r="S287" i="19" s="1"/>
  <c r="E286" i="19"/>
  <c r="CE328" i="19"/>
  <c r="CG328" i="19"/>
  <c r="CD328" i="19"/>
  <c r="U334" i="19" s="1"/>
  <c r="CF328" i="19"/>
  <c r="CH328" i="19"/>
  <c r="CC328" i="19"/>
  <c r="CI328" i="19"/>
  <c r="Q333" i="19"/>
  <c r="CK394" i="19" l="1"/>
  <c r="CM394" i="19" s="1"/>
  <c r="CO394" i="19"/>
  <c r="CN394" i="19"/>
  <c r="A347" i="17"/>
  <c r="H347" i="17"/>
  <c r="D347" i="17"/>
  <c r="I347" i="17"/>
  <c r="C347" i="17"/>
  <c r="S347" i="17" s="1"/>
  <c r="B347" i="17"/>
  <c r="CO396" i="17"/>
  <c r="CK396" i="17"/>
  <c r="CM396" i="17" s="1"/>
  <c r="CN396" i="17" s="1"/>
  <c r="CE329" i="19"/>
  <c r="CI329" i="19"/>
  <c r="Q334" i="19"/>
  <c r="CC329" i="19"/>
  <c r="CH329" i="19"/>
  <c r="CF329" i="19"/>
  <c r="CG329" i="19"/>
  <c r="CD329" i="19"/>
  <c r="U335" i="19" s="1"/>
  <c r="E287" i="19"/>
  <c r="A288" i="19"/>
  <c r="I288" i="19"/>
  <c r="B288" i="19"/>
  <c r="D288" i="19"/>
  <c r="H288" i="19"/>
  <c r="C288" i="19"/>
  <c r="S288" i="19" s="1"/>
  <c r="CE349" i="17"/>
  <c r="CG349" i="17"/>
  <c r="CD349" i="17"/>
  <c r="U355" i="17" s="1"/>
  <c r="CC349" i="17"/>
  <c r="CF349" i="17"/>
  <c r="CH349" i="17"/>
  <c r="CI349" i="17" s="1"/>
  <c r="Q354" i="17"/>
  <c r="CF350" i="17" l="1"/>
  <c r="CC350" i="17"/>
  <c r="CG350" i="17"/>
  <c r="Q355" i="17"/>
  <c r="CH350" i="17"/>
  <c r="CI350" i="17"/>
  <c r="CD350" i="17"/>
  <c r="U356" i="17" s="1"/>
  <c r="CE350" i="17"/>
  <c r="CK397" i="17"/>
  <c r="CM397" i="17" s="1"/>
  <c r="CO397" i="17"/>
  <c r="CN397" i="17"/>
  <c r="D348" i="17"/>
  <c r="E348" i="17" s="1"/>
  <c r="A348" i="17"/>
  <c r="B348" i="17"/>
  <c r="C348" i="17"/>
  <c r="S348" i="17" s="1"/>
  <c r="H348" i="17"/>
  <c r="I348" i="17" s="1"/>
  <c r="CK395" i="19"/>
  <c r="CM395" i="19" s="1"/>
  <c r="CO395" i="19"/>
  <c r="CN395" i="19"/>
  <c r="C289" i="19"/>
  <c r="S289" i="19" s="1"/>
  <c r="B289" i="19"/>
  <c r="A289" i="19"/>
  <c r="H289" i="19"/>
  <c r="I289" i="19" s="1"/>
  <c r="D289" i="19"/>
  <c r="CF330" i="19"/>
  <c r="CE330" i="19"/>
  <c r="CC330" i="19"/>
  <c r="Q335" i="19"/>
  <c r="CH330" i="19"/>
  <c r="CI330" i="19" s="1"/>
  <c r="CD330" i="19"/>
  <c r="U336" i="19" s="1"/>
  <c r="CG330" i="19"/>
  <c r="E347" i="17"/>
  <c r="E288" i="19"/>
  <c r="A349" i="17" l="1"/>
  <c r="I349" i="17"/>
  <c r="C349" i="17"/>
  <c r="S349" i="17" s="1"/>
  <c r="D349" i="17"/>
  <c r="E349" i="17" s="1"/>
  <c r="H349" i="17"/>
  <c r="B349" i="17"/>
  <c r="A290" i="19"/>
  <c r="D290" i="19"/>
  <c r="E290" i="19" s="1"/>
  <c r="C290" i="19"/>
  <c r="S290" i="19" s="1"/>
  <c r="H290" i="19"/>
  <c r="I290" i="19" s="1"/>
  <c r="B290" i="19"/>
  <c r="CF331" i="19"/>
  <c r="CE331" i="19"/>
  <c r="CH331" i="19"/>
  <c r="CI331" i="19" s="1"/>
  <c r="CC331" i="19"/>
  <c r="Q336" i="19"/>
  <c r="CD331" i="19"/>
  <c r="U337" i="19" s="1"/>
  <c r="CG331" i="19"/>
  <c r="CN396" i="19"/>
  <c r="CK396" i="19"/>
  <c r="CM396" i="19" s="1"/>
  <c r="CO396" i="19"/>
  <c r="CO398" i="17"/>
  <c r="CK398" i="17"/>
  <c r="CM398" i="17" s="1"/>
  <c r="CN398" i="17" s="1"/>
  <c r="E289" i="19"/>
  <c r="CD351" i="17"/>
  <c r="U357" i="17" s="1"/>
  <c r="Q356" i="17"/>
  <c r="CC351" i="17"/>
  <c r="CG351" i="17"/>
  <c r="CH351" i="17"/>
  <c r="CI351" i="17" s="1"/>
  <c r="CF351" i="17"/>
  <c r="CE351" i="17"/>
  <c r="A291" i="19" l="1"/>
  <c r="B291" i="19"/>
  <c r="C291" i="19"/>
  <c r="S291" i="19" s="1"/>
  <c r="I291" i="19"/>
  <c r="D291" i="19"/>
  <c r="H291" i="19"/>
  <c r="CN399" i="17"/>
  <c r="CO399" i="17"/>
  <c r="CK399" i="17"/>
  <c r="CM399" i="17" s="1"/>
  <c r="CG332" i="19"/>
  <c r="Q337" i="19"/>
  <c r="CI332" i="19"/>
  <c r="CC332" i="19"/>
  <c r="CE332" i="19"/>
  <c r="CH332" i="19"/>
  <c r="CD332" i="19"/>
  <c r="U338" i="19" s="1"/>
  <c r="CF332" i="19"/>
  <c r="CC352" i="17"/>
  <c r="CH352" i="17"/>
  <c r="CI352" i="17" s="1"/>
  <c r="CE352" i="17"/>
  <c r="CF352" i="17"/>
  <c r="Q357" i="17"/>
  <c r="CG352" i="17"/>
  <c r="CD352" i="17"/>
  <c r="U358" i="17" s="1"/>
  <c r="B350" i="17"/>
  <c r="A350" i="17"/>
  <c r="C350" i="17"/>
  <c r="S350" i="17" s="1"/>
  <c r="D350" i="17"/>
  <c r="H350" i="17"/>
  <c r="I350" i="17" s="1"/>
  <c r="CN397" i="19"/>
  <c r="CO397" i="19"/>
  <c r="CK397" i="19"/>
  <c r="CM397" i="19" s="1"/>
  <c r="CC353" i="17" l="1"/>
  <c r="CF353" i="17"/>
  <c r="CH353" i="17"/>
  <c r="Q358" i="17"/>
  <c r="CE353" i="17"/>
  <c r="CD353" i="17"/>
  <c r="U359" i="17" s="1"/>
  <c r="CI353" i="17"/>
  <c r="CG353" i="17"/>
  <c r="B351" i="17"/>
  <c r="A351" i="17"/>
  <c r="H351" i="17"/>
  <c r="I351" i="17" s="1"/>
  <c r="D351" i="17"/>
  <c r="C351" i="17"/>
  <c r="S351" i="17" s="1"/>
  <c r="CK398" i="19"/>
  <c r="CM398" i="19" s="1"/>
  <c r="CN398" i="19" s="1"/>
  <c r="CO398" i="19"/>
  <c r="CF333" i="19"/>
  <c r="CD333" i="19"/>
  <c r="U339" i="19" s="1"/>
  <c r="CH333" i="19"/>
  <c r="CI333" i="19" s="1"/>
  <c r="CE333" i="19"/>
  <c r="CC333" i="19"/>
  <c r="CG333" i="19"/>
  <c r="Q338" i="19"/>
  <c r="B292" i="19"/>
  <c r="C292" i="19"/>
  <c r="S292" i="19" s="1"/>
  <c r="D292" i="19"/>
  <c r="A292" i="19"/>
  <c r="H292" i="19"/>
  <c r="I292" i="19"/>
  <c r="CO400" i="17"/>
  <c r="CK400" i="17"/>
  <c r="CM400" i="17" s="1"/>
  <c r="CN400" i="17" s="1"/>
  <c r="E350" i="17"/>
  <c r="E291" i="19"/>
  <c r="D352" i="17" l="1"/>
  <c r="H352" i="17"/>
  <c r="C352" i="17"/>
  <c r="S352" i="17" s="1"/>
  <c r="I352" i="17"/>
  <c r="B352" i="17"/>
  <c r="A352" i="17"/>
  <c r="CC334" i="19"/>
  <c r="CF334" i="19"/>
  <c r="CH334" i="19"/>
  <c r="CD334" i="19"/>
  <c r="U340" i="19" s="1"/>
  <c r="Q339" i="19"/>
  <c r="CI334" i="19"/>
  <c r="CG334" i="19"/>
  <c r="CE334" i="19"/>
  <c r="CK401" i="17"/>
  <c r="CM401" i="17" s="1"/>
  <c r="CN401" i="17"/>
  <c r="CO401" i="17"/>
  <c r="CO399" i="19"/>
  <c r="CK399" i="19"/>
  <c r="CM399" i="19" s="1"/>
  <c r="CN399" i="19"/>
  <c r="E292" i="19"/>
  <c r="CF354" i="17"/>
  <c r="Q359" i="17"/>
  <c r="CE354" i="17"/>
  <c r="CG354" i="17"/>
  <c r="CC354" i="17"/>
  <c r="CH354" i="17"/>
  <c r="CI354" i="17" s="1"/>
  <c r="CD354" i="17"/>
  <c r="U360" i="17" s="1"/>
  <c r="A293" i="19"/>
  <c r="B293" i="19"/>
  <c r="C293" i="19"/>
  <c r="S293" i="19" s="1"/>
  <c r="H293" i="19"/>
  <c r="I293" i="19" s="1"/>
  <c r="D293" i="19"/>
  <c r="E351" i="17"/>
  <c r="D294" i="19" l="1"/>
  <c r="B294" i="19"/>
  <c r="H294" i="19"/>
  <c r="I294" i="19" s="1"/>
  <c r="A294" i="19"/>
  <c r="C294" i="19"/>
  <c r="S294" i="19" s="1"/>
  <c r="CH355" i="17"/>
  <c r="CG355" i="17"/>
  <c r="CD355" i="17"/>
  <c r="U361" i="17" s="1"/>
  <c r="CI355" i="17"/>
  <c r="Q360" i="17"/>
  <c r="CF355" i="17"/>
  <c r="CC355" i="17"/>
  <c r="CE355" i="17"/>
  <c r="CK400" i="19"/>
  <c r="CM400" i="19" s="1"/>
  <c r="CN400" i="19" s="1"/>
  <c r="CO400" i="19"/>
  <c r="CN402" i="17"/>
  <c r="CK402" i="17"/>
  <c r="CM402" i="17" s="1"/>
  <c r="CO402" i="17"/>
  <c r="A353" i="17"/>
  <c r="C353" i="17"/>
  <c r="S353" i="17" s="1"/>
  <c r="D353" i="17"/>
  <c r="H353" i="17"/>
  <c r="I353" i="17"/>
  <c r="B353" i="17"/>
  <c r="CH335" i="19"/>
  <c r="CG335" i="19"/>
  <c r="CI335" i="19"/>
  <c r="CE335" i="19"/>
  <c r="Q340" i="19"/>
  <c r="CC335" i="19"/>
  <c r="CD335" i="19"/>
  <c r="U341" i="19" s="1"/>
  <c r="CF335" i="19"/>
  <c r="E293" i="19"/>
  <c r="E352" i="17"/>
  <c r="A295" i="19" l="1"/>
  <c r="B295" i="19"/>
  <c r="D295" i="19"/>
  <c r="H295" i="19"/>
  <c r="C295" i="19"/>
  <c r="S295" i="19" s="1"/>
  <c r="I295" i="19"/>
  <c r="CK401" i="19"/>
  <c r="CM401" i="19" s="1"/>
  <c r="CN401" i="19" s="1"/>
  <c r="CO401" i="19"/>
  <c r="E353" i="17"/>
  <c r="CK403" i="17"/>
  <c r="CM403" i="17" s="1"/>
  <c r="CN403" i="17" s="1"/>
  <c r="CO403" i="17"/>
  <c r="CE356" i="17"/>
  <c r="CG356" i="17"/>
  <c r="CC356" i="17"/>
  <c r="CF356" i="17"/>
  <c r="CD356" i="17"/>
  <c r="U362" i="17" s="1"/>
  <c r="Q361" i="17"/>
  <c r="CH356" i="17"/>
  <c r="CI356" i="17" s="1"/>
  <c r="Q341" i="19"/>
  <c r="CE336" i="19"/>
  <c r="CF336" i="19"/>
  <c r="CD336" i="19"/>
  <c r="U342" i="19" s="1"/>
  <c r="CG336" i="19"/>
  <c r="CH336" i="19"/>
  <c r="CI336" i="19" s="1"/>
  <c r="CC336" i="19"/>
  <c r="A354" i="17"/>
  <c r="C354" i="17"/>
  <c r="S354" i="17" s="1"/>
  <c r="B354" i="17"/>
  <c r="D354" i="17"/>
  <c r="E354" i="17" s="1"/>
  <c r="H354" i="17"/>
  <c r="I354" i="17" s="1"/>
  <c r="E294" i="19"/>
  <c r="CK402" i="19" l="1"/>
  <c r="CM402" i="19" s="1"/>
  <c r="CO402" i="19"/>
  <c r="CN402" i="19"/>
  <c r="CC337" i="19"/>
  <c r="CF337" i="19"/>
  <c r="CH337" i="19"/>
  <c r="CI337" i="19" s="1"/>
  <c r="CD337" i="19"/>
  <c r="U343" i="19" s="1"/>
  <c r="CG337" i="19"/>
  <c r="CE337" i="19"/>
  <c r="Q342" i="19"/>
  <c r="CC357" i="17"/>
  <c r="CE357" i="17"/>
  <c r="CH357" i="17"/>
  <c r="CI357" i="17" s="1"/>
  <c r="Q362" i="17"/>
  <c r="CF357" i="17"/>
  <c r="CG357" i="17"/>
  <c r="CD357" i="17"/>
  <c r="U363" i="17" s="1"/>
  <c r="B355" i="17"/>
  <c r="C355" i="17"/>
  <c r="S355" i="17" s="1"/>
  <c r="H355" i="17"/>
  <c r="I355" i="17"/>
  <c r="A355" i="17"/>
  <c r="D355" i="17"/>
  <c r="E355" i="17" s="1"/>
  <c r="CO404" i="17"/>
  <c r="CK404" i="17"/>
  <c r="CM404" i="17" s="1"/>
  <c r="CN404" i="17" s="1"/>
  <c r="O207" i="17"/>
  <c r="E295" i="19"/>
  <c r="C296" i="19"/>
  <c r="S296" i="19" s="1"/>
  <c r="D296" i="19"/>
  <c r="H296" i="19"/>
  <c r="I296" i="19" s="1"/>
  <c r="A296" i="19"/>
  <c r="B296" i="19"/>
  <c r="CO405" i="17" l="1"/>
  <c r="CK405" i="17"/>
  <c r="CM405" i="17" s="1"/>
  <c r="CN405" i="17" s="1"/>
  <c r="CI358" i="17"/>
  <c r="CH358" i="17"/>
  <c r="CG358" i="17"/>
  <c r="CD358" i="17"/>
  <c r="U364" i="17" s="1"/>
  <c r="CF358" i="17"/>
  <c r="CE358" i="17"/>
  <c r="CC358" i="17"/>
  <c r="Q363" i="17"/>
  <c r="D297" i="19"/>
  <c r="E297" i="19" s="1"/>
  <c r="A297" i="19"/>
  <c r="B297" i="19"/>
  <c r="C297" i="19"/>
  <c r="S297" i="19" s="1"/>
  <c r="H297" i="19"/>
  <c r="I297" i="19" s="1"/>
  <c r="CE338" i="19"/>
  <c r="Q343" i="19"/>
  <c r="CH338" i="19"/>
  <c r="CI338" i="19" s="1"/>
  <c r="CF338" i="19"/>
  <c r="CC338" i="19"/>
  <c r="CD338" i="19"/>
  <c r="U344" i="19" s="1"/>
  <c r="CG338" i="19"/>
  <c r="D356" i="17"/>
  <c r="E356" i="17" s="1"/>
  <c r="H356" i="17"/>
  <c r="I356" i="17"/>
  <c r="C356" i="17"/>
  <c r="S356" i="17" s="1"/>
  <c r="A356" i="17"/>
  <c r="B356" i="17"/>
  <c r="O196" i="17"/>
  <c r="O197" i="17" s="1"/>
  <c r="O198" i="17" s="1"/>
  <c r="O199" i="17" s="1"/>
  <c r="O200" i="17" s="1"/>
  <c r="O201" i="17" s="1"/>
  <c r="O202" i="17" s="1"/>
  <c r="O203" i="17" s="1"/>
  <c r="O204" i="17" s="1"/>
  <c r="O205" i="17" s="1"/>
  <c r="O206" i="17" s="1"/>
  <c r="E296" i="19"/>
  <c r="CN403" i="19"/>
  <c r="CO403" i="19"/>
  <c r="O206" i="19"/>
  <c r="CK403" i="19"/>
  <c r="CM403" i="19" s="1"/>
  <c r="CF339" i="19" l="1"/>
  <c r="Q344" i="19"/>
  <c r="CD339" i="19"/>
  <c r="U345" i="19" s="1"/>
  <c r="CG339" i="19"/>
  <c r="CH339" i="19"/>
  <c r="CC339" i="19"/>
  <c r="CI339" i="19"/>
  <c r="CE339" i="19"/>
  <c r="B298" i="19"/>
  <c r="C298" i="19"/>
  <c r="S298" i="19" s="1"/>
  <c r="H298" i="19"/>
  <c r="I298" i="19" s="1"/>
  <c r="A298" i="19"/>
  <c r="D298" i="19"/>
  <c r="CK406" i="17"/>
  <c r="CM406" i="17" s="1"/>
  <c r="CN406" i="17"/>
  <c r="CO406" i="17"/>
  <c r="A357" i="17"/>
  <c r="B357" i="17"/>
  <c r="H357" i="17"/>
  <c r="I357" i="17" s="1"/>
  <c r="D357" i="17"/>
  <c r="C357" i="17"/>
  <c r="S357" i="17" s="1"/>
  <c r="O195" i="19"/>
  <c r="O196" i="19" s="1"/>
  <c r="O197" i="19" s="1"/>
  <c r="O198" i="19" s="1"/>
  <c r="O199" i="19" s="1"/>
  <c r="O200" i="19" s="1"/>
  <c r="O201" i="19" s="1"/>
  <c r="O202" i="19" s="1"/>
  <c r="O203" i="19" s="1"/>
  <c r="O204" i="19" s="1"/>
  <c r="O205" i="19" s="1"/>
  <c r="CG359" i="17"/>
  <c r="Q364" i="17"/>
  <c r="CE359" i="17"/>
  <c r="CC359" i="17"/>
  <c r="CF359" i="17"/>
  <c r="CD359" i="17"/>
  <c r="U365" i="17" s="1"/>
  <c r="CH359" i="17"/>
  <c r="CI359" i="17" s="1"/>
  <c r="CO404" i="19"/>
  <c r="CK404" i="19"/>
  <c r="CM404" i="19" s="1"/>
  <c r="CN404" i="19"/>
  <c r="D299" i="19" l="1"/>
  <c r="A299" i="19"/>
  <c r="H299" i="19"/>
  <c r="I299" i="19" s="1"/>
  <c r="C299" i="19"/>
  <c r="S299" i="19" s="1"/>
  <c r="B299" i="19"/>
  <c r="D358" i="17"/>
  <c r="C358" i="17"/>
  <c r="S358" i="17" s="1"/>
  <c r="A358" i="17"/>
  <c r="H358" i="17"/>
  <c r="I358" i="17" s="1"/>
  <c r="B358" i="17"/>
  <c r="CH360" i="17"/>
  <c r="CF360" i="17"/>
  <c r="CI360" i="17"/>
  <c r="CD360" i="17"/>
  <c r="U366" i="17" s="1"/>
  <c r="CE360" i="17"/>
  <c r="CG360" i="17"/>
  <c r="Q365" i="17"/>
  <c r="CC360" i="17"/>
  <c r="CO405" i="19"/>
  <c r="CK405" i="19"/>
  <c r="CM405" i="19" s="1"/>
  <c r="CN405" i="19" s="1"/>
  <c r="CN407" i="17"/>
  <c r="CO407" i="17"/>
  <c r="CK407" i="17"/>
  <c r="CM407" i="17" s="1"/>
  <c r="Q345" i="19"/>
  <c r="CI340" i="19"/>
  <c r="CF340" i="19"/>
  <c r="CG340" i="19"/>
  <c r="CH340" i="19"/>
  <c r="CC340" i="19"/>
  <c r="CD340" i="19"/>
  <c r="U346" i="19" s="1"/>
  <c r="CE340" i="19"/>
  <c r="E357" i="17"/>
  <c r="E298" i="19"/>
  <c r="B300" i="19" l="1"/>
  <c r="A300" i="19"/>
  <c r="H300" i="19"/>
  <c r="I300" i="19" s="1"/>
  <c r="C300" i="19"/>
  <c r="S300" i="19" s="1"/>
  <c r="D300" i="19"/>
  <c r="CK406" i="19"/>
  <c r="CM406" i="19" s="1"/>
  <c r="CN406" i="19" s="1"/>
  <c r="CO406" i="19"/>
  <c r="B359" i="17"/>
  <c r="D359" i="17"/>
  <c r="H359" i="17"/>
  <c r="I359" i="17" s="1"/>
  <c r="A359" i="17"/>
  <c r="C359" i="17"/>
  <c r="S359" i="17" s="1"/>
  <c r="CH361" i="17"/>
  <c r="CI361" i="17" s="1"/>
  <c r="CG361" i="17"/>
  <c r="CE361" i="17"/>
  <c r="CC361" i="17"/>
  <c r="Q366" i="17"/>
  <c r="CF361" i="17"/>
  <c r="CD361" i="17"/>
  <c r="U367" i="17" s="1"/>
  <c r="E358" i="17"/>
  <c r="CC341" i="19"/>
  <c r="CG341" i="19"/>
  <c r="CE341" i="19"/>
  <c r="CD341" i="19"/>
  <c r="U347" i="19" s="1"/>
  <c r="Q346" i="19"/>
  <c r="CH341" i="19"/>
  <c r="CI341" i="19" s="1"/>
  <c r="CF341" i="19"/>
  <c r="CO408" i="17"/>
  <c r="CK408" i="17"/>
  <c r="CM408" i="17" s="1"/>
  <c r="CN408" i="17" s="1"/>
  <c r="E299" i="19"/>
  <c r="CO407" i="19" l="1"/>
  <c r="CK407" i="19"/>
  <c r="CM407" i="19" s="1"/>
  <c r="CN407" i="19" s="1"/>
  <c r="I301" i="19"/>
  <c r="D301" i="19"/>
  <c r="H301" i="19"/>
  <c r="B301" i="19"/>
  <c r="C301" i="19"/>
  <c r="S301" i="19" s="1"/>
  <c r="A301" i="19"/>
  <c r="CE342" i="19"/>
  <c r="Q347" i="19"/>
  <c r="CD342" i="19"/>
  <c r="U348" i="19" s="1"/>
  <c r="CH342" i="19"/>
  <c r="CF342" i="19"/>
  <c r="CC342" i="19"/>
  <c r="CI342" i="19"/>
  <c r="CG342" i="19"/>
  <c r="D360" i="17"/>
  <c r="H360" i="17"/>
  <c r="I360" i="17"/>
  <c r="B360" i="17"/>
  <c r="A360" i="17"/>
  <c r="C360" i="17"/>
  <c r="S360" i="17" s="1"/>
  <c r="CO409" i="17"/>
  <c r="CK409" i="17"/>
  <c r="CM409" i="17" s="1"/>
  <c r="CN409" i="17"/>
  <c r="CG362" i="17"/>
  <c r="Q367" i="17"/>
  <c r="CF362" i="17"/>
  <c r="CI362" i="17"/>
  <c r="CE362" i="17"/>
  <c r="CD362" i="17"/>
  <c r="U368" i="17" s="1"/>
  <c r="CH362" i="17"/>
  <c r="CC362" i="17"/>
  <c r="E359" i="17"/>
  <c r="E300" i="19"/>
  <c r="CO408" i="19" l="1"/>
  <c r="CK408" i="19"/>
  <c r="CM408" i="19" s="1"/>
  <c r="CN408" i="19" s="1"/>
  <c r="B361" i="17"/>
  <c r="H361" i="17"/>
  <c r="I361" i="17" s="1"/>
  <c r="A361" i="17"/>
  <c r="C361" i="17"/>
  <c r="S361" i="17" s="1"/>
  <c r="D361" i="17"/>
  <c r="CD343" i="19"/>
  <c r="U349" i="19" s="1"/>
  <c r="CG343" i="19"/>
  <c r="CF343" i="19"/>
  <c r="CE343" i="19"/>
  <c r="CH343" i="19"/>
  <c r="CI343" i="19" s="1"/>
  <c r="CC343" i="19"/>
  <c r="Q348" i="19"/>
  <c r="CI363" i="17"/>
  <c r="CF363" i="17"/>
  <c r="CG363" i="17"/>
  <c r="CE363" i="17"/>
  <c r="CD363" i="17"/>
  <c r="U369" i="17" s="1"/>
  <c r="CH363" i="17"/>
  <c r="CC363" i="17"/>
  <c r="Q368" i="17"/>
  <c r="CO410" i="17"/>
  <c r="CK410" i="17"/>
  <c r="CM410" i="17" s="1"/>
  <c r="CN410" i="17" s="1"/>
  <c r="E360" i="17"/>
  <c r="D302" i="19"/>
  <c r="B302" i="19"/>
  <c r="H302" i="19"/>
  <c r="I302" i="19" s="1"/>
  <c r="C302" i="19"/>
  <c r="S302" i="19" s="1"/>
  <c r="A302" i="19"/>
  <c r="E301" i="19"/>
  <c r="CF344" i="19" l="1"/>
  <c r="CG344" i="19"/>
  <c r="CC344" i="19"/>
  <c r="CH344" i="19"/>
  <c r="CI344" i="19" s="1"/>
  <c r="CE344" i="19"/>
  <c r="Q349" i="19"/>
  <c r="CD344" i="19"/>
  <c r="U350" i="19" s="1"/>
  <c r="B303" i="19"/>
  <c r="C303" i="19"/>
  <c r="S303" i="19" s="1"/>
  <c r="H303" i="19"/>
  <c r="A303" i="19"/>
  <c r="D303" i="19"/>
  <c r="I303" i="19"/>
  <c r="CK411" i="17"/>
  <c r="CM411" i="17" s="1"/>
  <c r="CN411" i="17"/>
  <c r="CO411" i="17"/>
  <c r="H362" i="17"/>
  <c r="I362" i="17" s="1"/>
  <c r="A362" i="17"/>
  <c r="B362" i="17"/>
  <c r="C362" i="17"/>
  <c r="S362" i="17" s="1"/>
  <c r="D362" i="17"/>
  <c r="CO409" i="19"/>
  <c r="CK409" i="19"/>
  <c r="CM409" i="19" s="1"/>
  <c r="CN409" i="19" s="1"/>
  <c r="E302" i="19"/>
  <c r="CC364" i="17"/>
  <c r="CG364" i="17"/>
  <c r="CD364" i="17"/>
  <c r="U370" i="17" s="1"/>
  <c r="CH364" i="17"/>
  <c r="CI364" i="17"/>
  <c r="CF364" i="17"/>
  <c r="CE364" i="17"/>
  <c r="Q369" i="17"/>
  <c r="E361" i="17"/>
  <c r="CC345" i="19" l="1"/>
  <c r="CG345" i="19"/>
  <c r="CD345" i="19"/>
  <c r="U351" i="19" s="1"/>
  <c r="Q350" i="19"/>
  <c r="CH345" i="19"/>
  <c r="CI345" i="19"/>
  <c r="CF345" i="19"/>
  <c r="CE345" i="19"/>
  <c r="CO410" i="19"/>
  <c r="CK410" i="19"/>
  <c r="CM410" i="19" s="1"/>
  <c r="CN410" i="19"/>
  <c r="A363" i="17"/>
  <c r="C363" i="17"/>
  <c r="S363" i="17" s="1"/>
  <c r="B363" i="17"/>
  <c r="H363" i="17"/>
  <c r="I363" i="17" s="1"/>
  <c r="D363" i="17"/>
  <c r="E363" i="17" s="1"/>
  <c r="CO412" i="17"/>
  <c r="CK412" i="17"/>
  <c r="CM412" i="17" s="1"/>
  <c r="CN412" i="17"/>
  <c r="E362" i="17"/>
  <c r="D304" i="19"/>
  <c r="H304" i="19"/>
  <c r="I304" i="19" s="1"/>
  <c r="B304" i="19"/>
  <c r="A304" i="19"/>
  <c r="C304" i="19"/>
  <c r="S304" i="19" s="1"/>
  <c r="CD365" i="17"/>
  <c r="U371" i="17" s="1"/>
  <c r="CH365" i="17"/>
  <c r="CE365" i="17"/>
  <c r="CI365" i="17"/>
  <c r="CC365" i="17"/>
  <c r="CF365" i="17"/>
  <c r="Q370" i="17"/>
  <c r="CG365" i="17"/>
  <c r="E303" i="19"/>
  <c r="C305" i="19" l="1"/>
  <c r="S305" i="19" s="1"/>
  <c r="D305" i="19"/>
  <c r="H305" i="19"/>
  <c r="I305" i="19" s="1"/>
  <c r="B305" i="19"/>
  <c r="A305" i="19"/>
  <c r="A364" i="17"/>
  <c r="H364" i="17"/>
  <c r="I364" i="17" s="1"/>
  <c r="B364" i="17"/>
  <c r="C364" i="17"/>
  <c r="S364" i="17" s="1"/>
  <c r="D364" i="17"/>
  <c r="E364" i="17" s="1"/>
  <c r="CK411" i="19"/>
  <c r="CM411" i="19" s="1"/>
  <c r="CN411" i="19" s="1"/>
  <c r="CO411" i="19"/>
  <c r="E304" i="19"/>
  <c r="CE346" i="19"/>
  <c r="CD346" i="19"/>
  <c r="U352" i="19" s="1"/>
  <c r="Q351" i="19"/>
  <c r="CG346" i="19"/>
  <c r="CC346" i="19"/>
  <c r="CF346" i="19"/>
  <c r="CH346" i="19"/>
  <c r="CI346" i="19" s="1"/>
  <c r="CO413" i="17"/>
  <c r="CK413" i="17"/>
  <c r="CM413" i="17" s="1"/>
  <c r="CN413" i="17"/>
  <c r="CD366" i="17"/>
  <c r="U372" i="17" s="1"/>
  <c r="CE366" i="17"/>
  <c r="CC366" i="17"/>
  <c r="CG366" i="17"/>
  <c r="Q371" i="17"/>
  <c r="CH366" i="17"/>
  <c r="CF366" i="17"/>
  <c r="CI366" i="17"/>
  <c r="CO412" i="19" l="1"/>
  <c r="CK412" i="19"/>
  <c r="CM412" i="19" s="1"/>
  <c r="CN412" i="19"/>
  <c r="CG347" i="19"/>
  <c r="CH347" i="19"/>
  <c r="CF347" i="19"/>
  <c r="CI347" i="19"/>
  <c r="CC347" i="19"/>
  <c r="CD347" i="19"/>
  <c r="U353" i="19" s="1"/>
  <c r="Q352" i="19"/>
  <c r="CE347" i="19"/>
  <c r="A365" i="17"/>
  <c r="B365" i="17"/>
  <c r="D365" i="17"/>
  <c r="C365" i="17"/>
  <c r="S365" i="17" s="1"/>
  <c r="H365" i="17"/>
  <c r="I365" i="17" s="1"/>
  <c r="C306" i="19"/>
  <c r="S306" i="19" s="1"/>
  <c r="H306" i="19"/>
  <c r="I306" i="19"/>
  <c r="B306" i="19"/>
  <c r="D306" i="19"/>
  <c r="A306" i="19"/>
  <c r="CN414" i="17"/>
  <c r="CO414" i="17"/>
  <c r="CK414" i="17"/>
  <c r="CM414" i="17" s="1"/>
  <c r="E305" i="19"/>
  <c r="CD367" i="17"/>
  <c r="U373" i="17" s="1"/>
  <c r="CH367" i="17"/>
  <c r="CI367" i="17" s="1"/>
  <c r="CF367" i="17"/>
  <c r="CE367" i="17"/>
  <c r="CG367" i="17"/>
  <c r="CC367" i="17"/>
  <c r="Q372" i="17"/>
  <c r="CE368" i="17" l="1"/>
  <c r="CH368" i="17"/>
  <c r="CG368" i="17"/>
  <c r="CI368" i="17"/>
  <c r="Q373" i="17"/>
  <c r="CC368" i="17"/>
  <c r="CF368" i="17"/>
  <c r="CD368" i="17"/>
  <c r="U374" i="17" s="1"/>
  <c r="D366" i="17"/>
  <c r="B366" i="17"/>
  <c r="H366" i="17"/>
  <c r="I366" i="17" s="1"/>
  <c r="C366" i="17"/>
  <c r="S366" i="17" s="1"/>
  <c r="A366" i="17"/>
  <c r="CC348" i="19"/>
  <c r="CH348" i="19"/>
  <c r="CI348" i="19" s="1"/>
  <c r="CE348" i="19"/>
  <c r="CD348" i="19"/>
  <c r="U354" i="19" s="1"/>
  <c r="Q353" i="19"/>
  <c r="CF348" i="19"/>
  <c r="CG348" i="19"/>
  <c r="CN413" i="19"/>
  <c r="CO413" i="19"/>
  <c r="CK413" i="19"/>
  <c r="CM413" i="19" s="1"/>
  <c r="H307" i="19"/>
  <c r="A307" i="19"/>
  <c r="I307" i="19"/>
  <c r="C307" i="19"/>
  <c r="S307" i="19" s="1"/>
  <c r="B307" i="19"/>
  <c r="D307" i="19"/>
  <c r="E365" i="17"/>
  <c r="CN415" i="17"/>
  <c r="CO415" i="17"/>
  <c r="CK415" i="17"/>
  <c r="CM415" i="17" s="1"/>
  <c r="E306" i="19"/>
  <c r="B367" i="17" l="1"/>
  <c r="C367" i="17"/>
  <c r="S367" i="17" s="1"/>
  <c r="A367" i="17"/>
  <c r="H367" i="17"/>
  <c r="I367" i="17" s="1"/>
  <c r="D367" i="17"/>
  <c r="CF349" i="19"/>
  <c r="CI349" i="19"/>
  <c r="Q354" i="19"/>
  <c r="CE349" i="19"/>
  <c r="CH349" i="19"/>
  <c r="CC349" i="19"/>
  <c r="CD349" i="19"/>
  <c r="U355" i="19" s="1"/>
  <c r="CG349" i="19"/>
  <c r="CE369" i="17"/>
  <c r="CG369" i="17"/>
  <c r="CH369" i="17"/>
  <c r="Q374" i="17"/>
  <c r="CC369" i="17"/>
  <c r="CI369" i="17"/>
  <c r="CD369" i="17"/>
  <c r="U375" i="17" s="1"/>
  <c r="CF369" i="17"/>
  <c r="E307" i="19"/>
  <c r="CO414" i="19"/>
  <c r="CK414" i="19"/>
  <c r="CM414" i="19" s="1"/>
  <c r="CN414" i="19" s="1"/>
  <c r="D308" i="19"/>
  <c r="A308" i="19"/>
  <c r="B308" i="19"/>
  <c r="H308" i="19"/>
  <c r="C308" i="19"/>
  <c r="S308" i="19" s="1"/>
  <c r="I308" i="19"/>
  <c r="CN416" i="17"/>
  <c r="CO416" i="17"/>
  <c r="CK416" i="17"/>
  <c r="CM416" i="17" s="1"/>
  <c r="E366" i="17"/>
  <c r="CO415" i="19" l="1"/>
  <c r="CK415" i="19"/>
  <c r="CM415" i="19" s="1"/>
  <c r="CN415" i="19"/>
  <c r="C368" i="17"/>
  <c r="S368" i="17" s="1"/>
  <c r="A368" i="17"/>
  <c r="B368" i="17"/>
  <c r="H368" i="17"/>
  <c r="I368" i="17" s="1"/>
  <c r="D368" i="17"/>
  <c r="CK417" i="17"/>
  <c r="CM417" i="17" s="1"/>
  <c r="CN417" i="17"/>
  <c r="CO417" i="17"/>
  <c r="Q375" i="17"/>
  <c r="CC370" i="17"/>
  <c r="CE370" i="17"/>
  <c r="CF370" i="17"/>
  <c r="CH370" i="17"/>
  <c r="CG370" i="17"/>
  <c r="CI370" i="17"/>
  <c r="CD370" i="17"/>
  <c r="U376" i="17" s="1"/>
  <c r="CG350" i="19"/>
  <c r="CD350" i="19"/>
  <c r="U356" i="19" s="1"/>
  <c r="CC350" i="19"/>
  <c r="CH350" i="19"/>
  <c r="CI350" i="19" s="1"/>
  <c r="CE350" i="19"/>
  <c r="Q355" i="19"/>
  <c r="CF350" i="19"/>
  <c r="A309" i="19"/>
  <c r="B309" i="19"/>
  <c r="C309" i="19"/>
  <c r="S309" i="19" s="1"/>
  <c r="H309" i="19"/>
  <c r="I309" i="19" s="1"/>
  <c r="D309" i="19"/>
  <c r="E308" i="19"/>
  <c r="E367" i="17"/>
  <c r="CG351" i="19" l="1"/>
  <c r="CE351" i="19"/>
  <c r="CC351" i="19"/>
  <c r="CF351" i="19"/>
  <c r="CH351" i="19"/>
  <c r="Q356" i="19"/>
  <c r="CI351" i="19"/>
  <c r="CD351" i="19"/>
  <c r="U357" i="19" s="1"/>
  <c r="D369" i="17"/>
  <c r="C369" i="17"/>
  <c r="S369" i="17" s="1"/>
  <c r="B369" i="17"/>
  <c r="H369" i="17"/>
  <c r="I369" i="17" s="1"/>
  <c r="A369" i="17"/>
  <c r="B310" i="19"/>
  <c r="I310" i="19"/>
  <c r="C310" i="19"/>
  <c r="S310" i="19" s="1"/>
  <c r="A310" i="19"/>
  <c r="H310" i="19"/>
  <c r="D310" i="19"/>
  <c r="E310" i="19" s="1"/>
  <c r="CE371" i="17"/>
  <c r="CG371" i="17"/>
  <c r="CI371" i="17"/>
  <c r="CD371" i="17"/>
  <c r="U377" i="17" s="1"/>
  <c r="CF371" i="17"/>
  <c r="CH371" i="17"/>
  <c r="Q376" i="17"/>
  <c r="CC371" i="17"/>
  <c r="CO418" i="17"/>
  <c r="CK418" i="17"/>
  <c r="CM418" i="17" s="1"/>
  <c r="CN418" i="17" s="1"/>
  <c r="CN416" i="19"/>
  <c r="CO416" i="19"/>
  <c r="CK416" i="19"/>
  <c r="CM416" i="19" s="1"/>
  <c r="E309" i="19"/>
  <c r="E368" i="17"/>
  <c r="A370" i="17" l="1"/>
  <c r="H370" i="17"/>
  <c r="I370" i="17" s="1"/>
  <c r="D370" i="17"/>
  <c r="E370" i="17" s="1"/>
  <c r="C370" i="17"/>
  <c r="S370" i="17" s="1"/>
  <c r="B370" i="17"/>
  <c r="CO419" i="17"/>
  <c r="CK419" i="17"/>
  <c r="CM419" i="17" s="1"/>
  <c r="CN419" i="17" s="1"/>
  <c r="A311" i="19"/>
  <c r="D311" i="19"/>
  <c r="E311" i="19" s="1"/>
  <c r="C311" i="19"/>
  <c r="S311" i="19" s="1"/>
  <c r="H311" i="19"/>
  <c r="I311" i="19" s="1"/>
  <c r="B311" i="19"/>
  <c r="CF372" i="17"/>
  <c r="CE372" i="17"/>
  <c r="CH372" i="17"/>
  <c r="CG372" i="17"/>
  <c r="CC372" i="17"/>
  <c r="Q377" i="17"/>
  <c r="CI372" i="17"/>
  <c r="CD372" i="17"/>
  <c r="U378" i="17" s="1"/>
  <c r="CF352" i="19"/>
  <c r="CC352" i="19"/>
  <c r="CG352" i="19"/>
  <c r="CD352" i="19"/>
  <c r="U358" i="19" s="1"/>
  <c r="CH352" i="19"/>
  <c r="CI352" i="19" s="1"/>
  <c r="Q357" i="19"/>
  <c r="CE352" i="19"/>
  <c r="CO417" i="19"/>
  <c r="CK417" i="19"/>
  <c r="CM417" i="19" s="1"/>
  <c r="CN417" i="19" s="1"/>
  <c r="E369" i="17"/>
  <c r="CO420" i="17" l="1"/>
  <c r="CK420" i="17"/>
  <c r="CM420" i="17" s="1"/>
  <c r="CN420" i="17" s="1"/>
  <c r="D312" i="19"/>
  <c r="E312" i="19" s="1"/>
  <c r="B312" i="19"/>
  <c r="A312" i="19"/>
  <c r="C312" i="19"/>
  <c r="S312" i="19" s="1"/>
  <c r="H312" i="19"/>
  <c r="I312" i="19" s="1"/>
  <c r="C371" i="17"/>
  <c r="S371" i="17" s="1"/>
  <c r="D371" i="17"/>
  <c r="E371" i="17" s="1"/>
  <c r="H371" i="17"/>
  <c r="I371" i="17" s="1"/>
  <c r="A371" i="17"/>
  <c r="B371" i="17"/>
  <c r="CO418" i="19"/>
  <c r="CK418" i="19"/>
  <c r="CM418" i="19" s="1"/>
  <c r="CN418" i="19"/>
  <c r="CF353" i="19"/>
  <c r="CC353" i="19"/>
  <c r="Q358" i="19"/>
  <c r="CD353" i="19"/>
  <c r="U359" i="19" s="1"/>
  <c r="CI353" i="19"/>
  <c r="CG353" i="19"/>
  <c r="CH353" i="19"/>
  <c r="CE353" i="19"/>
  <c r="CH373" i="17"/>
  <c r="CI373" i="17" s="1"/>
  <c r="CC373" i="17"/>
  <c r="CF373" i="17"/>
  <c r="CG373" i="17"/>
  <c r="CE373" i="17"/>
  <c r="Q378" i="17"/>
  <c r="CD373" i="17"/>
  <c r="U379" i="17" s="1"/>
  <c r="CF374" i="17" l="1"/>
  <c r="CC374" i="17"/>
  <c r="CI374" i="17"/>
  <c r="Q379" i="17"/>
  <c r="CD374" i="17"/>
  <c r="U380" i="17" s="1"/>
  <c r="CH374" i="17"/>
  <c r="CE374" i="17"/>
  <c r="CG374" i="17"/>
  <c r="A313" i="19"/>
  <c r="B313" i="19"/>
  <c r="H313" i="19"/>
  <c r="I313" i="19"/>
  <c r="D313" i="19"/>
  <c r="E313" i="19" s="1"/>
  <c r="C313" i="19"/>
  <c r="S313" i="19" s="1"/>
  <c r="A372" i="17"/>
  <c r="I372" i="17"/>
  <c r="C372" i="17"/>
  <c r="S372" i="17" s="1"/>
  <c r="D372" i="17"/>
  <c r="E372" i="17" s="1"/>
  <c r="H372" i="17"/>
  <c r="B372" i="17"/>
  <c r="CO421" i="17"/>
  <c r="CK421" i="17"/>
  <c r="CM421" i="17" s="1"/>
  <c r="CN421" i="17" s="1"/>
  <c r="CG354" i="19"/>
  <c r="CC354" i="19"/>
  <c r="CE354" i="19"/>
  <c r="Q359" i="19"/>
  <c r="CH354" i="19"/>
  <c r="CI354" i="19" s="1"/>
  <c r="CD354" i="19"/>
  <c r="U360" i="19" s="1"/>
  <c r="CF354" i="19"/>
  <c r="CK419" i="19"/>
  <c r="CM419" i="19" s="1"/>
  <c r="CO419" i="19"/>
  <c r="CN419" i="19"/>
  <c r="CF355" i="19" l="1"/>
  <c r="CC355" i="19"/>
  <c r="CE355" i="19"/>
  <c r="Q360" i="19"/>
  <c r="CD355" i="19"/>
  <c r="U361" i="19" s="1"/>
  <c r="CH355" i="19"/>
  <c r="CI355" i="19"/>
  <c r="CG355" i="19"/>
  <c r="CN422" i="17"/>
  <c r="CO422" i="17"/>
  <c r="CK422" i="17"/>
  <c r="CM422" i="17" s="1"/>
  <c r="CN420" i="19"/>
  <c r="CO420" i="19"/>
  <c r="CK420" i="19"/>
  <c r="CM420" i="19" s="1"/>
  <c r="B373" i="17"/>
  <c r="D373" i="17"/>
  <c r="E373" i="17" s="1"/>
  <c r="C373" i="17"/>
  <c r="S373" i="17" s="1"/>
  <c r="H373" i="17"/>
  <c r="A373" i="17"/>
  <c r="I373" i="17"/>
  <c r="C314" i="19"/>
  <c r="S314" i="19" s="1"/>
  <c r="D314" i="19"/>
  <c r="A314" i="19"/>
  <c r="B314" i="19"/>
  <c r="H314" i="19"/>
  <c r="I314" i="19" s="1"/>
  <c r="CC375" i="17"/>
  <c r="CE375" i="17"/>
  <c r="CD375" i="17"/>
  <c r="U381" i="17" s="1"/>
  <c r="Q380" i="17"/>
  <c r="CH375" i="17"/>
  <c r="CI375" i="17" s="1"/>
  <c r="CF375" i="17"/>
  <c r="CG375" i="17"/>
  <c r="CE376" i="17" l="1"/>
  <c r="Q381" i="17"/>
  <c r="CC376" i="17"/>
  <c r="CD376" i="17"/>
  <c r="U382" i="17" s="1"/>
  <c r="CG376" i="17"/>
  <c r="CH376" i="17"/>
  <c r="CI376" i="17"/>
  <c r="CF376" i="17"/>
  <c r="D315" i="19"/>
  <c r="H315" i="19"/>
  <c r="I315" i="19" s="1"/>
  <c r="B315" i="19"/>
  <c r="C315" i="19"/>
  <c r="S315" i="19" s="1"/>
  <c r="A315" i="19"/>
  <c r="A374" i="17"/>
  <c r="H374" i="17"/>
  <c r="I374" i="17" s="1"/>
  <c r="B374" i="17"/>
  <c r="D374" i="17"/>
  <c r="C374" i="17"/>
  <c r="S374" i="17" s="1"/>
  <c r="CN421" i="19"/>
  <c r="CO421" i="19"/>
  <c r="CK421" i="19"/>
  <c r="CM421" i="19" s="1"/>
  <c r="E314" i="19"/>
  <c r="CE356" i="19"/>
  <c r="CF356" i="19"/>
  <c r="CC356" i="19"/>
  <c r="CH356" i="19"/>
  <c r="CI356" i="19" s="1"/>
  <c r="CG356" i="19"/>
  <c r="Q361" i="19"/>
  <c r="CD356" i="19"/>
  <c r="U362" i="19" s="1"/>
  <c r="CO423" i="17"/>
  <c r="CK423" i="17"/>
  <c r="CM423" i="17" s="1"/>
  <c r="CN423" i="17"/>
  <c r="A375" i="17" l="1"/>
  <c r="B375" i="17"/>
  <c r="D375" i="17"/>
  <c r="C375" i="17"/>
  <c r="S375" i="17" s="1"/>
  <c r="H375" i="17"/>
  <c r="I375" i="17"/>
  <c r="CE357" i="19"/>
  <c r="CG357" i="19"/>
  <c r="CF357" i="19"/>
  <c r="CC357" i="19"/>
  <c r="CH357" i="19"/>
  <c r="CI357" i="19" s="1"/>
  <c r="CD357" i="19"/>
  <c r="U363" i="19" s="1"/>
  <c r="Q362" i="19"/>
  <c r="B316" i="19"/>
  <c r="C316" i="19"/>
  <c r="S316" i="19" s="1"/>
  <c r="H316" i="19"/>
  <c r="A316" i="19"/>
  <c r="I316" i="19"/>
  <c r="D316" i="19"/>
  <c r="E316" i="19" s="1"/>
  <c r="E374" i="17"/>
  <c r="CH377" i="17"/>
  <c r="CI377" i="17" s="1"/>
  <c r="CC377" i="17"/>
  <c r="CE377" i="17"/>
  <c r="CG377" i="17"/>
  <c r="CD377" i="17"/>
  <c r="U383" i="17" s="1"/>
  <c r="CF377" i="17"/>
  <c r="Q382" i="17"/>
  <c r="CO424" i="17"/>
  <c r="CK424" i="17"/>
  <c r="CM424" i="17" s="1"/>
  <c r="CN424" i="17" s="1"/>
  <c r="E315" i="19"/>
  <c r="CO422" i="19"/>
  <c r="CK422" i="19"/>
  <c r="CM422" i="19" s="1"/>
  <c r="CN422" i="19"/>
  <c r="CG358" i="19" l="1"/>
  <c r="Q363" i="19"/>
  <c r="CF358" i="19"/>
  <c r="CH358" i="19"/>
  <c r="CI358" i="19" s="1"/>
  <c r="CC358" i="19"/>
  <c r="CD358" i="19"/>
  <c r="U364" i="19" s="1"/>
  <c r="CE358" i="19"/>
  <c r="CK425" i="17"/>
  <c r="CM425" i="17" s="1"/>
  <c r="CO425" i="17"/>
  <c r="CN425" i="17"/>
  <c r="CF378" i="17"/>
  <c r="CH378" i="17"/>
  <c r="CC378" i="17"/>
  <c r="Q383" i="17"/>
  <c r="CG378" i="17"/>
  <c r="CI378" i="17"/>
  <c r="CD378" i="17"/>
  <c r="U384" i="17" s="1"/>
  <c r="CE378" i="17"/>
  <c r="B317" i="19"/>
  <c r="C317" i="19"/>
  <c r="S317" i="19" s="1"/>
  <c r="A317" i="19"/>
  <c r="D317" i="19"/>
  <c r="E317" i="19" s="1"/>
  <c r="H317" i="19"/>
  <c r="I317" i="19" s="1"/>
  <c r="E375" i="17"/>
  <c r="CN423" i="19"/>
  <c r="CO423" i="19"/>
  <c r="CK423" i="19"/>
  <c r="CM423" i="19" s="1"/>
  <c r="B376" i="17"/>
  <c r="H376" i="17"/>
  <c r="I376" i="17" s="1"/>
  <c r="A376" i="17"/>
  <c r="D376" i="17"/>
  <c r="C376" i="17"/>
  <c r="S376" i="17" s="1"/>
  <c r="CC359" i="19" l="1"/>
  <c r="CE359" i="19"/>
  <c r="CD359" i="19"/>
  <c r="U365" i="19" s="1"/>
  <c r="CH359" i="19"/>
  <c r="CI359" i="19" s="1"/>
  <c r="CG359" i="19"/>
  <c r="CF359" i="19"/>
  <c r="Q364" i="19"/>
  <c r="B318" i="19"/>
  <c r="A318" i="19"/>
  <c r="H318" i="19"/>
  <c r="I318" i="19" s="1"/>
  <c r="C318" i="19"/>
  <c r="S318" i="19" s="1"/>
  <c r="D318" i="19"/>
  <c r="H377" i="17"/>
  <c r="I377" i="17" s="1"/>
  <c r="B377" i="17"/>
  <c r="D377" i="17"/>
  <c r="C377" i="17"/>
  <c r="S377" i="17" s="1"/>
  <c r="A377" i="17"/>
  <c r="CO426" i="17"/>
  <c r="CK426" i="17"/>
  <c r="CM426" i="17" s="1"/>
  <c r="CN426" i="17"/>
  <c r="CN424" i="19"/>
  <c r="CO424" i="19"/>
  <c r="CK424" i="19"/>
  <c r="CM424" i="19" s="1"/>
  <c r="E376" i="17"/>
  <c r="CI379" i="17"/>
  <c r="CE379" i="17"/>
  <c r="CC379" i="17"/>
  <c r="CD379" i="17"/>
  <c r="U385" i="17" s="1"/>
  <c r="Q384" i="17"/>
  <c r="CH379" i="17"/>
  <c r="CF379" i="17"/>
  <c r="CG379" i="17"/>
  <c r="CC360" i="19" l="1"/>
  <c r="CE360" i="19"/>
  <c r="CF360" i="19"/>
  <c r="CG360" i="19"/>
  <c r="CH360" i="19"/>
  <c r="CD360" i="19"/>
  <c r="U366" i="19" s="1"/>
  <c r="Q365" i="19"/>
  <c r="CI360" i="19"/>
  <c r="B319" i="19"/>
  <c r="I319" i="19"/>
  <c r="D319" i="19"/>
  <c r="C319" i="19"/>
  <c r="S319" i="19" s="1"/>
  <c r="H319" i="19"/>
  <c r="A319" i="19"/>
  <c r="D378" i="17"/>
  <c r="B378" i="17"/>
  <c r="C378" i="17"/>
  <c r="S378" i="17" s="1"/>
  <c r="H378" i="17"/>
  <c r="A378" i="17"/>
  <c r="I378" i="17"/>
  <c r="CC380" i="17"/>
  <c r="Q385" i="17"/>
  <c r="CG380" i="17"/>
  <c r="CE380" i="17"/>
  <c r="CF380" i="17"/>
  <c r="CH380" i="17"/>
  <c r="CI380" i="17" s="1"/>
  <c r="CD380" i="17"/>
  <c r="U386" i="17" s="1"/>
  <c r="CN427" i="17"/>
  <c r="CO427" i="17"/>
  <c r="CK427" i="17"/>
  <c r="CM427" i="17" s="1"/>
  <c r="E377" i="17"/>
  <c r="E318" i="19"/>
  <c r="CO425" i="19"/>
  <c r="CK425" i="19"/>
  <c r="CM425" i="19" s="1"/>
  <c r="CN425" i="19" s="1"/>
  <c r="CO426" i="19" l="1"/>
  <c r="CK426" i="19"/>
  <c r="CM426" i="19" s="1"/>
  <c r="CN426" i="19"/>
  <c r="CG381" i="17"/>
  <c r="CH381" i="17"/>
  <c r="CI381" i="17" s="1"/>
  <c r="CF381" i="17"/>
  <c r="Q386" i="17"/>
  <c r="CE381" i="17"/>
  <c r="CC381" i="17"/>
  <c r="CD381" i="17"/>
  <c r="U387" i="17" s="1"/>
  <c r="CF361" i="19"/>
  <c r="CE361" i="19"/>
  <c r="CG361" i="19"/>
  <c r="CC361" i="19"/>
  <c r="CH361" i="19"/>
  <c r="CI361" i="19" s="1"/>
  <c r="CD361" i="19"/>
  <c r="U367" i="19" s="1"/>
  <c r="Q366" i="19"/>
  <c r="E378" i="17"/>
  <c r="E319" i="19"/>
  <c r="D320" i="19"/>
  <c r="B320" i="19"/>
  <c r="A320" i="19"/>
  <c r="H320" i="19"/>
  <c r="I320" i="19" s="1"/>
  <c r="C320" i="19"/>
  <c r="S320" i="19" s="1"/>
  <c r="C379" i="17"/>
  <c r="S379" i="17" s="1"/>
  <c r="D379" i="17"/>
  <c r="B379" i="17"/>
  <c r="I379" i="17"/>
  <c r="A379" i="17"/>
  <c r="H379" i="17"/>
  <c r="CK428" i="17"/>
  <c r="CM428" i="17" s="1"/>
  <c r="CN428" i="17" s="1"/>
  <c r="CO428" i="17"/>
  <c r="CO429" i="17" l="1"/>
  <c r="CK429" i="17"/>
  <c r="CM429" i="17" s="1"/>
  <c r="CN429" i="17" s="1"/>
  <c r="CE362" i="19"/>
  <c r="CH362" i="19"/>
  <c r="Q367" i="19"/>
  <c r="CC362" i="19"/>
  <c r="CI362" i="19"/>
  <c r="CD362" i="19"/>
  <c r="U368" i="19" s="1"/>
  <c r="CF362" i="19"/>
  <c r="CG362" i="19"/>
  <c r="C321" i="19"/>
  <c r="S321" i="19" s="1"/>
  <c r="D321" i="19"/>
  <c r="B321" i="19"/>
  <c r="H321" i="19"/>
  <c r="A321" i="19"/>
  <c r="I321" i="19"/>
  <c r="CH382" i="17"/>
  <c r="CC382" i="17"/>
  <c r="Q387" i="17"/>
  <c r="CI382" i="17"/>
  <c r="CF382" i="17"/>
  <c r="CD382" i="17"/>
  <c r="U388" i="17" s="1"/>
  <c r="CE382" i="17"/>
  <c r="CG382" i="17"/>
  <c r="D380" i="17"/>
  <c r="A380" i="17"/>
  <c r="C380" i="17"/>
  <c r="S380" i="17" s="1"/>
  <c r="B380" i="17"/>
  <c r="H380" i="17"/>
  <c r="I380" i="17" s="1"/>
  <c r="CN427" i="19"/>
  <c r="CK427" i="19"/>
  <c r="CM427" i="19" s="1"/>
  <c r="CO427" i="19"/>
  <c r="E320" i="19"/>
  <c r="E379" i="17"/>
  <c r="O219" i="17" l="1"/>
  <c r="CO430" i="17"/>
  <c r="CK430" i="17"/>
  <c r="CM430" i="17" s="1"/>
  <c r="CN430" i="17"/>
  <c r="C381" i="17"/>
  <c r="S381" i="17" s="1"/>
  <c r="A381" i="17"/>
  <c r="H381" i="17"/>
  <c r="I381" i="17"/>
  <c r="B381" i="17"/>
  <c r="D381" i="17"/>
  <c r="CO428" i="19"/>
  <c r="CK428" i="19"/>
  <c r="CM428" i="19" s="1"/>
  <c r="CN428" i="19" s="1"/>
  <c r="CC363" i="19"/>
  <c r="CD363" i="19"/>
  <c r="U369" i="19" s="1"/>
  <c r="CE363" i="19"/>
  <c r="CG363" i="19"/>
  <c r="CF363" i="19"/>
  <c r="Q368" i="19"/>
  <c r="CH363" i="19"/>
  <c r="CI363" i="19" s="1"/>
  <c r="E380" i="17"/>
  <c r="CC383" i="17"/>
  <c r="Q388" i="17"/>
  <c r="CG383" i="17"/>
  <c r="CD383" i="17"/>
  <c r="U389" i="17" s="1"/>
  <c r="CH383" i="17"/>
  <c r="CE383" i="17"/>
  <c r="CI383" i="17"/>
  <c r="CF383" i="17"/>
  <c r="C322" i="19"/>
  <c r="S322" i="19" s="1"/>
  <c r="I322" i="19"/>
  <c r="D322" i="19"/>
  <c r="H322" i="19"/>
  <c r="A322" i="19"/>
  <c r="B322" i="19"/>
  <c r="E321" i="19"/>
  <c r="CK429" i="19" l="1"/>
  <c r="CM429" i="19" s="1"/>
  <c r="CO429" i="19"/>
  <c r="CN429" i="19"/>
  <c r="O218" i="19"/>
  <c r="CC364" i="19"/>
  <c r="CF364" i="19"/>
  <c r="CD364" i="19"/>
  <c r="U370" i="19" s="1"/>
  <c r="Q369" i="19"/>
  <c r="CH364" i="19"/>
  <c r="CG364" i="19"/>
  <c r="CI364" i="19"/>
  <c r="CE364" i="19"/>
  <c r="A382" i="17"/>
  <c r="D382" i="17"/>
  <c r="B382" i="17"/>
  <c r="C382" i="17"/>
  <c r="S382" i="17" s="1"/>
  <c r="H382" i="17"/>
  <c r="I382" i="17" s="1"/>
  <c r="E381" i="17"/>
  <c r="D323" i="19"/>
  <c r="A323" i="19"/>
  <c r="H323" i="19"/>
  <c r="B323" i="19"/>
  <c r="I323" i="19"/>
  <c r="C323" i="19"/>
  <c r="S323" i="19" s="1"/>
  <c r="CK431" i="17"/>
  <c r="CM431" i="17" s="1"/>
  <c r="CN431" i="17" s="1"/>
  <c r="CO431" i="17"/>
  <c r="E322" i="19"/>
  <c r="CC384" i="17"/>
  <c r="CG384" i="17"/>
  <c r="CI384" i="17"/>
  <c r="CE384" i="17"/>
  <c r="CH384" i="17"/>
  <c r="Q389" i="17"/>
  <c r="CF384" i="17"/>
  <c r="CD384" i="17"/>
  <c r="U390" i="17" s="1"/>
  <c r="O208" i="17"/>
  <c r="O209" i="17" s="1"/>
  <c r="O210" i="17" s="1"/>
  <c r="O211" i="17" s="1"/>
  <c r="O212" i="17" s="1"/>
  <c r="O213" i="17" s="1"/>
  <c r="O214" i="17" s="1"/>
  <c r="O215" i="17" s="1"/>
  <c r="O216" i="17" s="1"/>
  <c r="O217" i="17" s="1"/>
  <c r="O218" i="17" s="1"/>
  <c r="CO432" i="17" l="1"/>
  <c r="CK432" i="17"/>
  <c r="CM432" i="17" s="1"/>
  <c r="CN432" i="17" s="1"/>
  <c r="A383" i="17"/>
  <c r="B383" i="17"/>
  <c r="C383" i="17"/>
  <c r="S383" i="17" s="1"/>
  <c r="H383" i="17"/>
  <c r="I383" i="17"/>
  <c r="D383" i="17"/>
  <c r="CN430" i="19"/>
  <c r="CK430" i="19"/>
  <c r="CM430" i="19" s="1"/>
  <c r="CO430" i="19"/>
  <c r="CG385" i="17"/>
  <c r="CD385" i="17"/>
  <c r="U391" i="17" s="1"/>
  <c r="Q390" i="17"/>
  <c r="CC385" i="17"/>
  <c r="CF385" i="17"/>
  <c r="CI385" i="17"/>
  <c r="CE385" i="17"/>
  <c r="CH385" i="17"/>
  <c r="C324" i="19"/>
  <c r="S324" i="19" s="1"/>
  <c r="H324" i="19"/>
  <c r="A324" i="19"/>
  <c r="B324" i="19"/>
  <c r="D324" i="19"/>
  <c r="E324" i="19" s="1"/>
  <c r="I324" i="19"/>
  <c r="E323" i="19"/>
  <c r="O207" i="19"/>
  <c r="O208" i="19" s="1"/>
  <c r="O209" i="19" s="1"/>
  <c r="O210" i="19" s="1"/>
  <c r="O211" i="19" s="1"/>
  <c r="O212" i="19" s="1"/>
  <c r="O213" i="19" s="1"/>
  <c r="O214" i="19" s="1"/>
  <c r="O215" i="19" s="1"/>
  <c r="O216" i="19" s="1"/>
  <c r="O217" i="19" s="1"/>
  <c r="E382" i="17"/>
  <c r="CE365" i="19"/>
  <c r="CD365" i="19"/>
  <c r="U371" i="19" s="1"/>
  <c r="CC365" i="19"/>
  <c r="CG365" i="19"/>
  <c r="CH365" i="19"/>
  <c r="CI365" i="19" s="1"/>
  <c r="CF365" i="19"/>
  <c r="Q370" i="19"/>
  <c r="CO433" i="17" l="1"/>
  <c r="CK433" i="17"/>
  <c r="CM433" i="17" s="1"/>
  <c r="CN433" i="17"/>
  <c r="CG366" i="19"/>
  <c r="CF366" i="19"/>
  <c r="CC366" i="19"/>
  <c r="Q371" i="19"/>
  <c r="CD366" i="19"/>
  <c r="U372" i="19" s="1"/>
  <c r="CE366" i="19"/>
  <c r="CH366" i="19"/>
  <c r="CI366" i="19" s="1"/>
  <c r="A384" i="17"/>
  <c r="C384" i="17"/>
  <c r="S384" i="17" s="1"/>
  <c r="B384" i="17"/>
  <c r="H384" i="17"/>
  <c r="I384" i="17"/>
  <c r="D384" i="17"/>
  <c r="E384" i="17" s="1"/>
  <c r="D325" i="19"/>
  <c r="A325" i="19"/>
  <c r="I325" i="19"/>
  <c r="B325" i="19"/>
  <c r="C325" i="19"/>
  <c r="S325" i="19" s="1"/>
  <c r="H325" i="19"/>
  <c r="CC386" i="17"/>
  <c r="CD386" i="17"/>
  <c r="U392" i="17" s="1"/>
  <c r="CF386" i="17"/>
  <c r="Q391" i="17"/>
  <c r="CE386" i="17"/>
  <c r="CH386" i="17"/>
  <c r="CI386" i="17" s="1"/>
  <c r="CG386" i="17"/>
  <c r="CN431" i="19"/>
  <c r="CO431" i="19"/>
  <c r="CK431" i="19"/>
  <c r="CM431" i="19" s="1"/>
  <c r="E383" i="17"/>
  <c r="CE387" i="17" l="1"/>
  <c r="CC387" i="17"/>
  <c r="Q392" i="17"/>
  <c r="CD387" i="17"/>
  <c r="U393" i="17" s="1"/>
  <c r="CG387" i="17"/>
  <c r="CH387" i="17"/>
  <c r="CI387" i="17" s="1"/>
  <c r="CF387" i="17"/>
  <c r="CF367" i="19"/>
  <c r="CH367" i="19"/>
  <c r="CE367" i="19"/>
  <c r="CG367" i="19"/>
  <c r="CI367" i="19"/>
  <c r="CC367" i="19"/>
  <c r="CD367" i="19"/>
  <c r="U373" i="19" s="1"/>
  <c r="Q372" i="19"/>
  <c r="CO432" i="19"/>
  <c r="CK432" i="19"/>
  <c r="CM432" i="19" s="1"/>
  <c r="CN432" i="19" s="1"/>
  <c r="A326" i="19"/>
  <c r="H326" i="19"/>
  <c r="B326" i="19"/>
  <c r="I326" i="19"/>
  <c r="D326" i="19"/>
  <c r="E326" i="19" s="1"/>
  <c r="C326" i="19"/>
  <c r="S326" i="19" s="1"/>
  <c r="C385" i="17"/>
  <c r="S385" i="17" s="1"/>
  <c r="D385" i="17"/>
  <c r="E385" i="17" s="1"/>
  <c r="A385" i="17"/>
  <c r="B385" i="17"/>
  <c r="H385" i="17"/>
  <c r="I385" i="17" s="1"/>
  <c r="CN434" i="17"/>
  <c r="CO434" i="17"/>
  <c r="CK434" i="17"/>
  <c r="CM434" i="17" s="1"/>
  <c r="E325" i="19"/>
  <c r="B386" i="17" l="1"/>
  <c r="D386" i="17"/>
  <c r="C386" i="17"/>
  <c r="S386" i="17" s="1"/>
  <c r="A386" i="17"/>
  <c r="H386" i="17"/>
  <c r="I386" i="17" s="1"/>
  <c r="CE388" i="17"/>
  <c r="CI388" i="17"/>
  <c r="CH388" i="17"/>
  <c r="CD388" i="17"/>
  <c r="U394" i="17" s="1"/>
  <c r="CG388" i="17"/>
  <c r="CF388" i="17"/>
  <c r="CC388" i="17"/>
  <c r="Q393" i="17"/>
  <c r="CK433" i="19"/>
  <c r="CM433" i="19" s="1"/>
  <c r="CN433" i="19" s="1"/>
  <c r="CO433" i="19"/>
  <c r="B327" i="19"/>
  <c r="C327" i="19"/>
  <c r="S327" i="19" s="1"/>
  <c r="A327" i="19"/>
  <c r="D327" i="19"/>
  <c r="H327" i="19"/>
  <c r="I327" i="19" s="1"/>
  <c r="CN435" i="17"/>
  <c r="CO435" i="17"/>
  <c r="CK435" i="17"/>
  <c r="CM435" i="17" s="1"/>
  <c r="CE368" i="19"/>
  <c r="CC368" i="19"/>
  <c r="Q373" i="19"/>
  <c r="CD368" i="19"/>
  <c r="U374" i="19" s="1"/>
  <c r="CG368" i="19"/>
  <c r="CF368" i="19"/>
  <c r="CH368" i="19"/>
  <c r="CI368" i="19"/>
  <c r="C328" i="19" l="1"/>
  <c r="S328" i="19" s="1"/>
  <c r="B328" i="19"/>
  <c r="H328" i="19"/>
  <c r="D328" i="19"/>
  <c r="I328" i="19"/>
  <c r="A328" i="19"/>
  <c r="CK434" i="19"/>
  <c r="CM434" i="19" s="1"/>
  <c r="CN434" i="19"/>
  <c r="CO434" i="19"/>
  <c r="B387" i="17"/>
  <c r="D387" i="17"/>
  <c r="E387" i="17" s="1"/>
  <c r="A387" i="17"/>
  <c r="H387" i="17"/>
  <c r="I387" i="17" s="1"/>
  <c r="C387" i="17"/>
  <c r="S387" i="17" s="1"/>
  <c r="CO436" i="17"/>
  <c r="CK436" i="17"/>
  <c r="CM436" i="17" s="1"/>
  <c r="CN436" i="17" s="1"/>
  <c r="E386" i="17"/>
  <c r="CD389" i="17"/>
  <c r="U395" i="17" s="1"/>
  <c r="CH389" i="17"/>
  <c r="CG389" i="17"/>
  <c r="CC389" i="17"/>
  <c r="CI389" i="17"/>
  <c r="CF389" i="17"/>
  <c r="Q394" i="17"/>
  <c r="CE389" i="17"/>
  <c r="CE369" i="19"/>
  <c r="Q374" i="19"/>
  <c r="CH369" i="19"/>
  <c r="CF369" i="19"/>
  <c r="CG369" i="19"/>
  <c r="CI369" i="19"/>
  <c r="CD369" i="19"/>
  <c r="U375" i="19" s="1"/>
  <c r="CC369" i="19"/>
  <c r="E327" i="19"/>
  <c r="CO437" i="17" l="1"/>
  <c r="CK437" i="17"/>
  <c r="CM437" i="17" s="1"/>
  <c r="CN437" i="17"/>
  <c r="I388" i="17"/>
  <c r="D388" i="17"/>
  <c r="B388" i="17"/>
  <c r="A388" i="17"/>
  <c r="C388" i="17"/>
  <c r="S388" i="17" s="1"/>
  <c r="H388" i="17"/>
  <c r="CE390" i="17"/>
  <c r="CF390" i="17"/>
  <c r="CD390" i="17"/>
  <c r="U396" i="17" s="1"/>
  <c r="CH390" i="17"/>
  <c r="CI390" i="17" s="1"/>
  <c r="CG390" i="17"/>
  <c r="CC390" i="17"/>
  <c r="Q395" i="17"/>
  <c r="CO435" i="19"/>
  <c r="CK435" i="19"/>
  <c r="CM435" i="19" s="1"/>
  <c r="CN435" i="19"/>
  <c r="E328" i="19"/>
  <c r="CE370" i="19"/>
  <c r="CD370" i="19"/>
  <c r="U376" i="19" s="1"/>
  <c r="CI370" i="19"/>
  <c r="CG370" i="19"/>
  <c r="Q375" i="19"/>
  <c r="CC370" i="19"/>
  <c r="CF370" i="19"/>
  <c r="CH370" i="19"/>
  <c r="C329" i="19"/>
  <c r="S329" i="19" s="1"/>
  <c r="H329" i="19"/>
  <c r="I329" i="19" s="1"/>
  <c r="D329" i="19"/>
  <c r="E329" i="19" s="1"/>
  <c r="B329" i="19"/>
  <c r="A329" i="19"/>
  <c r="C330" i="19" l="1"/>
  <c r="S330" i="19" s="1"/>
  <c r="A330" i="19"/>
  <c r="H330" i="19"/>
  <c r="D330" i="19"/>
  <c r="E330" i="19" s="1"/>
  <c r="B330" i="19"/>
  <c r="I330" i="19"/>
  <c r="CC391" i="17"/>
  <c r="Q396" i="17"/>
  <c r="CD391" i="17"/>
  <c r="U397" i="17" s="1"/>
  <c r="CF391" i="17"/>
  <c r="CH391" i="17"/>
  <c r="CI391" i="17" s="1"/>
  <c r="CG391" i="17"/>
  <c r="CE391" i="17"/>
  <c r="CK438" i="17"/>
  <c r="CM438" i="17" s="1"/>
  <c r="CN438" i="17" s="1"/>
  <c r="CO438" i="17"/>
  <c r="CD371" i="19"/>
  <c r="U377" i="19" s="1"/>
  <c r="CF371" i="19"/>
  <c r="CH371" i="19"/>
  <c r="Q376" i="19"/>
  <c r="CI371" i="19"/>
  <c r="CC371" i="19"/>
  <c r="CG371" i="19"/>
  <c r="CE371" i="19"/>
  <c r="CO436" i="19"/>
  <c r="CK436" i="19"/>
  <c r="CM436" i="19" s="1"/>
  <c r="CN436" i="19"/>
  <c r="D389" i="17"/>
  <c r="A389" i="17"/>
  <c r="B389" i="17"/>
  <c r="H389" i="17"/>
  <c r="I389" i="17" s="1"/>
  <c r="C389" i="17"/>
  <c r="S389" i="17" s="1"/>
  <c r="E388" i="17"/>
  <c r="Q397" i="17" l="1"/>
  <c r="CC392" i="17"/>
  <c r="CD392" i="17"/>
  <c r="U398" i="17" s="1"/>
  <c r="CF392" i="17"/>
  <c r="CE392" i="17"/>
  <c r="CG392" i="17"/>
  <c r="CH392" i="17"/>
  <c r="CI392" i="17" s="1"/>
  <c r="C390" i="17"/>
  <c r="S390" i="17" s="1"/>
  <c r="A390" i="17"/>
  <c r="D390" i="17"/>
  <c r="I390" i="17"/>
  <c r="B390" i="17"/>
  <c r="H390" i="17"/>
  <c r="CO439" i="17"/>
  <c r="CK439" i="17"/>
  <c r="CM439" i="17" s="1"/>
  <c r="CN439" i="17" s="1"/>
  <c r="E389" i="17"/>
  <c r="CO437" i="19"/>
  <c r="CK437" i="19"/>
  <c r="CM437" i="19" s="1"/>
  <c r="CN437" i="19" s="1"/>
  <c r="A331" i="19"/>
  <c r="B331" i="19"/>
  <c r="D331" i="19"/>
  <c r="E331" i="19" s="1"/>
  <c r="I331" i="19"/>
  <c r="C331" i="19"/>
  <c r="S331" i="19" s="1"/>
  <c r="H331" i="19"/>
  <c r="CF372" i="19"/>
  <c r="CG372" i="19"/>
  <c r="CH372" i="19"/>
  <c r="CI372" i="19" s="1"/>
  <c r="Q377" i="19"/>
  <c r="CE372" i="19"/>
  <c r="CD372" i="19"/>
  <c r="U378" i="19" s="1"/>
  <c r="CC372" i="19"/>
  <c r="CO440" i="17" l="1"/>
  <c r="CK440" i="17"/>
  <c r="CM440" i="17" s="1"/>
  <c r="CN440" i="17" s="1"/>
  <c r="CF373" i="19"/>
  <c r="CD373" i="19"/>
  <c r="U379" i="19" s="1"/>
  <c r="CG373" i="19"/>
  <c r="CE373" i="19"/>
  <c r="Q378" i="19"/>
  <c r="CH373" i="19"/>
  <c r="CI373" i="19" s="1"/>
  <c r="CC373" i="19"/>
  <c r="CO438" i="19"/>
  <c r="CK438" i="19"/>
  <c r="CM438" i="19" s="1"/>
  <c r="CN438" i="19" s="1"/>
  <c r="CI393" i="17"/>
  <c r="CE393" i="17"/>
  <c r="CF393" i="17"/>
  <c r="CH393" i="17"/>
  <c r="CC393" i="17"/>
  <c r="CD393" i="17"/>
  <c r="U399" i="17" s="1"/>
  <c r="CG393" i="17"/>
  <c r="Q398" i="17"/>
  <c r="H391" i="17"/>
  <c r="B391" i="17"/>
  <c r="I391" i="17"/>
  <c r="A391" i="17"/>
  <c r="C391" i="17"/>
  <c r="S391" i="17" s="1"/>
  <c r="D391" i="17"/>
  <c r="E391" i="17" s="1"/>
  <c r="E390" i="17"/>
  <c r="D332" i="19"/>
  <c r="A332" i="19"/>
  <c r="I332" i="19"/>
  <c r="B332" i="19"/>
  <c r="H332" i="19"/>
  <c r="C332" i="19"/>
  <c r="S332" i="19" s="1"/>
  <c r="CC374" i="19" l="1"/>
  <c r="CH374" i="19"/>
  <c r="CF374" i="19"/>
  <c r="CI374" i="19"/>
  <c r="CG374" i="19"/>
  <c r="CE374" i="19"/>
  <c r="Q379" i="19"/>
  <c r="CD374" i="19"/>
  <c r="U380" i="19" s="1"/>
  <c r="CO441" i="17"/>
  <c r="CK441" i="17"/>
  <c r="CM441" i="17" s="1"/>
  <c r="CN441" i="17" s="1"/>
  <c r="CN439" i="19"/>
  <c r="CO439" i="19"/>
  <c r="CK439" i="19"/>
  <c r="CM439" i="19" s="1"/>
  <c r="CD394" i="17"/>
  <c r="U400" i="17" s="1"/>
  <c r="CC394" i="17"/>
  <c r="CG394" i="17"/>
  <c r="CE394" i="17"/>
  <c r="Q399" i="17"/>
  <c r="CH394" i="17"/>
  <c r="CI394" i="17" s="1"/>
  <c r="CF394" i="17"/>
  <c r="D333" i="19"/>
  <c r="C333" i="19"/>
  <c r="S333" i="19" s="1"/>
  <c r="H333" i="19"/>
  <c r="B333" i="19"/>
  <c r="A333" i="19"/>
  <c r="I333" i="19"/>
  <c r="E332" i="19"/>
  <c r="D392" i="17"/>
  <c r="E392" i="17" s="1"/>
  <c r="H392" i="17"/>
  <c r="B392" i="17"/>
  <c r="I392" i="17"/>
  <c r="C392" i="17"/>
  <c r="S392" i="17" s="1"/>
  <c r="A392" i="17"/>
  <c r="CD395" i="17" l="1"/>
  <c r="U401" i="17" s="1"/>
  <c r="Q400" i="17"/>
  <c r="CI395" i="17"/>
  <c r="CG395" i="17"/>
  <c r="CF395" i="17"/>
  <c r="CH395" i="17"/>
  <c r="CC395" i="17"/>
  <c r="CE395" i="17"/>
  <c r="CK442" i="17"/>
  <c r="CM442" i="17" s="1"/>
  <c r="CN442" i="17" s="1"/>
  <c r="CO442" i="17"/>
  <c r="CE375" i="19"/>
  <c r="CG375" i="19"/>
  <c r="CH375" i="19"/>
  <c r="CC375" i="19"/>
  <c r="CI375" i="19"/>
  <c r="CF375" i="19"/>
  <c r="Q380" i="19"/>
  <c r="CD375" i="19"/>
  <c r="U381" i="19" s="1"/>
  <c r="E333" i="19"/>
  <c r="B334" i="19"/>
  <c r="H334" i="19"/>
  <c r="C334" i="19"/>
  <c r="S334" i="19" s="1"/>
  <c r="I334" i="19"/>
  <c r="A334" i="19"/>
  <c r="D334" i="19"/>
  <c r="CK440" i="19"/>
  <c r="CM440" i="19" s="1"/>
  <c r="CN440" i="19" s="1"/>
  <c r="CO440" i="19"/>
  <c r="A393" i="17"/>
  <c r="D393" i="17"/>
  <c r="E393" i="17" s="1"/>
  <c r="H393" i="17"/>
  <c r="I393" i="17" s="1"/>
  <c r="C393" i="17"/>
  <c r="S393" i="17" s="1"/>
  <c r="B393" i="17"/>
  <c r="D394" i="17" l="1"/>
  <c r="H394" i="17"/>
  <c r="I394" i="17"/>
  <c r="B394" i="17"/>
  <c r="C394" i="17"/>
  <c r="S394" i="17" s="1"/>
  <c r="A394" i="17"/>
  <c r="CO441" i="19"/>
  <c r="CK441" i="19"/>
  <c r="CM441" i="19" s="1"/>
  <c r="CN441" i="19" s="1"/>
  <c r="CO443" i="17"/>
  <c r="CK443" i="17"/>
  <c r="CM443" i="17" s="1"/>
  <c r="CN443" i="17" s="1"/>
  <c r="CC376" i="19"/>
  <c r="CF376" i="19"/>
  <c r="CD376" i="19"/>
  <c r="U382" i="19" s="1"/>
  <c r="Q381" i="19"/>
  <c r="CG376" i="19"/>
  <c r="CH376" i="19"/>
  <c r="CE376" i="19"/>
  <c r="CI376" i="19"/>
  <c r="CI396" i="17"/>
  <c r="CD396" i="17"/>
  <c r="U402" i="17" s="1"/>
  <c r="CG396" i="17"/>
  <c r="CF396" i="17"/>
  <c r="Q401" i="17"/>
  <c r="CC396" i="17"/>
  <c r="CE396" i="17"/>
  <c r="CH396" i="17"/>
  <c r="D335" i="19"/>
  <c r="E335" i="19" s="1"/>
  <c r="A335" i="19"/>
  <c r="C335" i="19"/>
  <c r="S335" i="19" s="1"/>
  <c r="H335" i="19"/>
  <c r="I335" i="19" s="1"/>
  <c r="B335" i="19"/>
  <c r="E334" i="19"/>
  <c r="CK442" i="19" l="1"/>
  <c r="CM442" i="19" s="1"/>
  <c r="CN442" i="19" s="1"/>
  <c r="CO442" i="19"/>
  <c r="A336" i="19"/>
  <c r="B336" i="19"/>
  <c r="H336" i="19"/>
  <c r="D336" i="19"/>
  <c r="C336" i="19"/>
  <c r="S336" i="19" s="1"/>
  <c r="I336" i="19"/>
  <c r="CO444" i="17"/>
  <c r="CK444" i="17"/>
  <c r="CM444" i="17" s="1"/>
  <c r="CN444" i="17" s="1"/>
  <c r="B395" i="17"/>
  <c r="C395" i="17"/>
  <c r="S395" i="17" s="1"/>
  <c r="A395" i="17"/>
  <c r="D395" i="17"/>
  <c r="H395" i="17"/>
  <c r="I395" i="17" s="1"/>
  <c r="CE377" i="19"/>
  <c r="CD377" i="19"/>
  <c r="U383" i="19" s="1"/>
  <c r="CI377" i="19"/>
  <c r="CC377" i="19"/>
  <c r="CF377" i="19"/>
  <c r="CG377" i="19"/>
  <c r="Q382" i="19"/>
  <c r="CH377" i="19"/>
  <c r="CD397" i="17"/>
  <c r="U403" i="17" s="1"/>
  <c r="CC397" i="17"/>
  <c r="CF397" i="17"/>
  <c r="CG397" i="17"/>
  <c r="CH397" i="17"/>
  <c r="CI397" i="17" s="1"/>
  <c r="CE397" i="17"/>
  <c r="Q402" i="17"/>
  <c r="E394" i="17"/>
  <c r="CC398" i="17" l="1"/>
  <c r="CH398" i="17"/>
  <c r="CE398" i="17"/>
  <c r="CF398" i="17"/>
  <c r="Q403" i="17"/>
  <c r="CD398" i="17"/>
  <c r="U404" i="17" s="1"/>
  <c r="CG398" i="17"/>
  <c r="CI398" i="17"/>
  <c r="CK445" i="17"/>
  <c r="CM445" i="17" s="1"/>
  <c r="CN445" i="17"/>
  <c r="CO445" i="17"/>
  <c r="B396" i="17"/>
  <c r="D396" i="17"/>
  <c r="H396" i="17"/>
  <c r="I396" i="17" s="1"/>
  <c r="C396" i="17"/>
  <c r="S396" i="17" s="1"/>
  <c r="A396" i="17"/>
  <c r="CN443" i="19"/>
  <c r="CK443" i="19"/>
  <c r="CM443" i="19" s="1"/>
  <c r="CO443" i="19"/>
  <c r="E336" i="19"/>
  <c r="CI378" i="19"/>
  <c r="CG378" i="19"/>
  <c r="CE378" i="19"/>
  <c r="Q383" i="19"/>
  <c r="CC378" i="19"/>
  <c r="CD378" i="19"/>
  <c r="U384" i="19" s="1"/>
  <c r="CF378" i="19"/>
  <c r="CH378" i="19"/>
  <c r="E395" i="17"/>
  <c r="C337" i="19"/>
  <c r="S337" i="19" s="1"/>
  <c r="I337" i="19"/>
  <c r="B337" i="19"/>
  <c r="H337" i="19"/>
  <c r="D337" i="19"/>
  <c r="E337" i="19" s="1"/>
  <c r="A337" i="19"/>
  <c r="A397" i="17" l="1"/>
  <c r="B397" i="17"/>
  <c r="H397" i="17"/>
  <c r="I397" i="17" s="1"/>
  <c r="D397" i="17"/>
  <c r="C397" i="17"/>
  <c r="S397" i="17" s="1"/>
  <c r="B338" i="19"/>
  <c r="H338" i="19"/>
  <c r="D338" i="19"/>
  <c r="I338" i="19"/>
  <c r="C338" i="19"/>
  <c r="S338" i="19" s="1"/>
  <c r="A338" i="19"/>
  <c r="Q404" i="17"/>
  <c r="CH399" i="17"/>
  <c r="CD399" i="17"/>
  <c r="U405" i="17" s="1"/>
  <c r="CI399" i="17"/>
  <c r="CE399" i="17"/>
  <c r="CC399" i="17"/>
  <c r="CF399" i="17"/>
  <c r="CG399" i="17"/>
  <c r="CC379" i="19"/>
  <c r="CG379" i="19"/>
  <c r="CH379" i="19"/>
  <c r="CI379" i="19" s="1"/>
  <c r="CD379" i="19"/>
  <c r="U385" i="19" s="1"/>
  <c r="CE379" i="19"/>
  <c r="Q384" i="19"/>
  <c r="CF379" i="19"/>
  <c r="CO444" i="19"/>
  <c r="CK444" i="19"/>
  <c r="CM444" i="19" s="1"/>
  <c r="CN444" i="19" s="1"/>
  <c r="CO446" i="17"/>
  <c r="CK446" i="17"/>
  <c r="CM446" i="17" s="1"/>
  <c r="CN446" i="17"/>
  <c r="E396" i="17"/>
  <c r="CK445" i="19" l="1"/>
  <c r="CM445" i="19" s="1"/>
  <c r="CO445" i="19"/>
  <c r="CN445" i="19"/>
  <c r="A398" i="17"/>
  <c r="D398" i="17"/>
  <c r="B398" i="17"/>
  <c r="C398" i="17"/>
  <c r="S398" i="17" s="1"/>
  <c r="H398" i="17"/>
  <c r="I398" i="17" s="1"/>
  <c r="CF380" i="19"/>
  <c r="Q385" i="19"/>
  <c r="CH380" i="19"/>
  <c r="CI380" i="19" s="1"/>
  <c r="CE380" i="19"/>
  <c r="CG380" i="19"/>
  <c r="CC380" i="19"/>
  <c r="CD380" i="19"/>
  <c r="U386" i="19" s="1"/>
  <c r="CG400" i="17"/>
  <c r="CE400" i="17"/>
  <c r="Q405" i="17"/>
  <c r="CD400" i="17"/>
  <c r="U406" i="17" s="1"/>
  <c r="CH400" i="17"/>
  <c r="CI400" i="17" s="1"/>
  <c r="CC400" i="17"/>
  <c r="CF400" i="17"/>
  <c r="CN447" i="17"/>
  <c r="CO447" i="17"/>
  <c r="CK447" i="17"/>
  <c r="CM447" i="17" s="1"/>
  <c r="A339" i="19"/>
  <c r="C339" i="19"/>
  <c r="S339" i="19" s="1"/>
  <c r="I339" i="19"/>
  <c r="B339" i="19"/>
  <c r="H339" i="19"/>
  <c r="D339" i="19"/>
  <c r="E338" i="19"/>
  <c r="E397" i="17"/>
  <c r="C399" i="17" l="1"/>
  <c r="S399" i="17" s="1"/>
  <c r="B399" i="17"/>
  <c r="A399" i="17"/>
  <c r="H399" i="17"/>
  <c r="D399" i="17"/>
  <c r="I399" i="17"/>
  <c r="CF401" i="17"/>
  <c r="CE401" i="17"/>
  <c r="CH401" i="17"/>
  <c r="CI401" i="17" s="1"/>
  <c r="CD401" i="17"/>
  <c r="U407" i="17" s="1"/>
  <c r="Q406" i="17"/>
  <c r="CG401" i="17"/>
  <c r="CC401" i="17"/>
  <c r="CF381" i="19"/>
  <c r="CC381" i="19"/>
  <c r="CG381" i="19"/>
  <c r="CE381" i="19"/>
  <c r="Q386" i="19"/>
  <c r="CH381" i="19"/>
  <c r="CI381" i="19" s="1"/>
  <c r="CD381" i="19"/>
  <c r="U387" i="19" s="1"/>
  <c r="D340" i="19"/>
  <c r="H340" i="19"/>
  <c r="B340" i="19"/>
  <c r="I340" i="19"/>
  <c r="A340" i="19"/>
  <c r="C340" i="19"/>
  <c r="S340" i="19" s="1"/>
  <c r="CO446" i="19"/>
  <c r="CK446" i="19"/>
  <c r="CM446" i="19" s="1"/>
  <c r="CN446" i="19" s="1"/>
  <c r="CK448" i="17"/>
  <c r="CM448" i="17" s="1"/>
  <c r="CN448" i="17"/>
  <c r="CO448" i="17"/>
  <c r="E339" i="19"/>
  <c r="E398" i="17"/>
  <c r="CK447" i="19" l="1"/>
  <c r="CM447" i="19" s="1"/>
  <c r="CN447" i="19" s="1"/>
  <c r="CO447" i="19"/>
  <c r="Q387" i="19"/>
  <c r="CE382" i="19"/>
  <c r="CD382" i="19"/>
  <c r="U388" i="19" s="1"/>
  <c r="CH382" i="19"/>
  <c r="CI382" i="19" s="1"/>
  <c r="CF382" i="19"/>
  <c r="CC382" i="19"/>
  <c r="CG382" i="19"/>
  <c r="CE402" i="17"/>
  <c r="Q407" i="17"/>
  <c r="CF402" i="17"/>
  <c r="CG402" i="17"/>
  <c r="CC402" i="17"/>
  <c r="CH402" i="17"/>
  <c r="CI402" i="17" s="1"/>
  <c r="CD402" i="17"/>
  <c r="U408" i="17" s="1"/>
  <c r="E340" i="19"/>
  <c r="B400" i="17"/>
  <c r="D400" i="17"/>
  <c r="A400" i="17"/>
  <c r="H400" i="17"/>
  <c r="C400" i="17"/>
  <c r="S400" i="17" s="1"/>
  <c r="I400" i="17"/>
  <c r="A341" i="19"/>
  <c r="D341" i="19"/>
  <c r="H341" i="19"/>
  <c r="B341" i="19"/>
  <c r="I341" i="19"/>
  <c r="C341" i="19"/>
  <c r="S341" i="19" s="1"/>
  <c r="CO449" i="17"/>
  <c r="CK449" i="17"/>
  <c r="CM449" i="17" s="1"/>
  <c r="CN449" i="17" s="1"/>
  <c r="E399" i="17"/>
  <c r="CK450" i="17" l="1"/>
  <c r="CM450" i="17" s="1"/>
  <c r="CN450" i="17"/>
  <c r="CO450" i="17"/>
  <c r="CD403" i="17"/>
  <c r="U409" i="17" s="1"/>
  <c r="CG403" i="17"/>
  <c r="Q408" i="17"/>
  <c r="CE403" i="17"/>
  <c r="CH403" i="17"/>
  <c r="CI403" i="17" s="1"/>
  <c r="CF403" i="17"/>
  <c r="CC403" i="17"/>
  <c r="CC383" i="19"/>
  <c r="CH383" i="19"/>
  <c r="Q388" i="19"/>
  <c r="CD383" i="19"/>
  <c r="U389" i="19" s="1"/>
  <c r="CI383" i="19"/>
  <c r="CG383" i="19"/>
  <c r="CE383" i="19"/>
  <c r="CF383" i="19"/>
  <c r="CO448" i="19"/>
  <c r="CK448" i="19"/>
  <c r="CM448" i="19" s="1"/>
  <c r="CN448" i="19"/>
  <c r="A342" i="19"/>
  <c r="D342" i="19"/>
  <c r="H342" i="19"/>
  <c r="B342" i="19"/>
  <c r="I342" i="19"/>
  <c r="C342" i="19"/>
  <c r="S342" i="19" s="1"/>
  <c r="E341" i="19"/>
  <c r="B401" i="17"/>
  <c r="H401" i="17"/>
  <c r="I401" i="17" s="1"/>
  <c r="D401" i="17"/>
  <c r="C401" i="17"/>
  <c r="S401" i="17" s="1"/>
  <c r="A401" i="17"/>
  <c r="E400" i="17"/>
  <c r="CG404" i="17" l="1"/>
  <c r="CH404" i="17"/>
  <c r="CF404" i="17"/>
  <c r="CI404" i="17"/>
  <c r="CD404" i="17"/>
  <c r="U410" i="17" s="1"/>
  <c r="CC404" i="17"/>
  <c r="Q409" i="17"/>
  <c r="CE404" i="17"/>
  <c r="I402" i="17"/>
  <c r="A402" i="17"/>
  <c r="B402" i="17"/>
  <c r="D402" i="17"/>
  <c r="C402" i="17"/>
  <c r="S402" i="17" s="1"/>
  <c r="H402" i="17"/>
  <c r="E401" i="17"/>
  <c r="E342" i="19"/>
  <c r="CG384" i="19"/>
  <c r="CD384" i="19"/>
  <c r="U390" i="19" s="1"/>
  <c r="CE384" i="19"/>
  <c r="CH384" i="19"/>
  <c r="CF384" i="19"/>
  <c r="CI384" i="19"/>
  <c r="Q389" i="19"/>
  <c r="CC384" i="19"/>
  <c r="D343" i="19"/>
  <c r="E343" i="19" s="1"/>
  <c r="H343" i="19"/>
  <c r="I343" i="19" s="1"/>
  <c r="C343" i="19"/>
  <c r="S343" i="19" s="1"/>
  <c r="A343" i="19"/>
  <c r="B343" i="19"/>
  <c r="CO449" i="19"/>
  <c r="CK449" i="19"/>
  <c r="CM449" i="19" s="1"/>
  <c r="CN449" i="19" s="1"/>
  <c r="CN451" i="17"/>
  <c r="CO451" i="17"/>
  <c r="CK451" i="17"/>
  <c r="CM451" i="17" s="1"/>
  <c r="CO450" i="19" l="1"/>
  <c r="CK450" i="19"/>
  <c r="CM450" i="19" s="1"/>
  <c r="CN450" i="19" s="1"/>
  <c r="A344" i="19"/>
  <c r="C344" i="19"/>
  <c r="S344" i="19" s="1"/>
  <c r="I344" i="19"/>
  <c r="B344" i="19"/>
  <c r="D344" i="19"/>
  <c r="E344" i="19" s="1"/>
  <c r="H344" i="19"/>
  <c r="CE385" i="19"/>
  <c r="CH385" i="19"/>
  <c r="CI385" i="19" s="1"/>
  <c r="CC385" i="19"/>
  <c r="CF385" i="19"/>
  <c r="CG385" i="19"/>
  <c r="Q390" i="19"/>
  <c r="CD385" i="19"/>
  <c r="U391" i="19" s="1"/>
  <c r="E402" i="17"/>
  <c r="CH405" i="17"/>
  <c r="CI405" i="17" s="1"/>
  <c r="Q410" i="17"/>
  <c r="CD405" i="17"/>
  <c r="U411" i="17" s="1"/>
  <c r="CG405" i="17"/>
  <c r="CC405" i="17"/>
  <c r="CE405" i="17"/>
  <c r="CF405" i="17"/>
  <c r="H403" i="17"/>
  <c r="I403" i="17" s="1"/>
  <c r="D403" i="17"/>
  <c r="E403" i="17" s="1"/>
  <c r="A403" i="17"/>
  <c r="B403" i="17"/>
  <c r="C403" i="17"/>
  <c r="S403" i="17" s="1"/>
  <c r="CK452" i="17"/>
  <c r="CM452" i="17" s="1"/>
  <c r="CN452" i="17"/>
  <c r="CO452" i="17"/>
  <c r="B404" i="17" l="1"/>
  <c r="D404" i="17"/>
  <c r="A404" i="17"/>
  <c r="C404" i="17"/>
  <c r="S404" i="17" s="1"/>
  <c r="H404" i="17"/>
  <c r="I404" i="17" s="1"/>
  <c r="CF386" i="19"/>
  <c r="CC386" i="19"/>
  <c r="Q391" i="19"/>
  <c r="CD386" i="19"/>
  <c r="U392" i="19" s="1"/>
  <c r="CH386" i="19"/>
  <c r="CI386" i="19" s="1"/>
  <c r="CG386" i="19"/>
  <c r="CE386" i="19"/>
  <c r="CN451" i="19"/>
  <c r="CO451" i="19"/>
  <c r="CK451" i="19"/>
  <c r="CM451" i="19" s="1"/>
  <c r="CF406" i="17"/>
  <c r="CE406" i="17"/>
  <c r="Q411" i="17"/>
  <c r="CD406" i="17"/>
  <c r="U412" i="17" s="1"/>
  <c r="CC406" i="17"/>
  <c r="CH406" i="17"/>
  <c r="CI406" i="17" s="1"/>
  <c r="CG406" i="17"/>
  <c r="CO453" i="17"/>
  <c r="CK453" i="17"/>
  <c r="CM453" i="17" s="1"/>
  <c r="CN453" i="17"/>
  <c r="D345" i="19"/>
  <c r="A345" i="19"/>
  <c r="B345" i="19"/>
  <c r="C345" i="19"/>
  <c r="S345" i="19" s="1"/>
  <c r="H345" i="19"/>
  <c r="I345" i="19" s="1"/>
  <c r="A346" i="19" l="1"/>
  <c r="C346" i="19"/>
  <c r="S346" i="19" s="1"/>
  <c r="D346" i="19"/>
  <c r="H346" i="19"/>
  <c r="I346" i="19" s="1"/>
  <c r="B346" i="19"/>
  <c r="Q392" i="19"/>
  <c r="CH387" i="19"/>
  <c r="CI387" i="19" s="1"/>
  <c r="CC387" i="19"/>
  <c r="CF387" i="19"/>
  <c r="CE387" i="19"/>
  <c r="CG387" i="19"/>
  <c r="CD387" i="19"/>
  <c r="U393" i="19" s="1"/>
  <c r="CG407" i="17"/>
  <c r="CI407" i="17"/>
  <c r="CC407" i="17"/>
  <c r="Q412" i="17"/>
  <c r="CF407" i="17"/>
  <c r="CD407" i="17"/>
  <c r="U413" i="17" s="1"/>
  <c r="CE407" i="17"/>
  <c r="CH407" i="17"/>
  <c r="H405" i="17"/>
  <c r="I405" i="17" s="1"/>
  <c r="D405" i="17"/>
  <c r="B405" i="17"/>
  <c r="A405" i="17"/>
  <c r="C405" i="17"/>
  <c r="S405" i="17" s="1"/>
  <c r="CO452" i="19"/>
  <c r="CK452" i="19"/>
  <c r="CM452" i="19" s="1"/>
  <c r="CN452" i="19" s="1"/>
  <c r="CN454" i="17"/>
  <c r="CO454" i="17"/>
  <c r="CK454" i="17"/>
  <c r="CM454" i="17" s="1"/>
  <c r="E404" i="17"/>
  <c r="E345" i="19"/>
  <c r="CF388" i="19" l="1"/>
  <c r="CE388" i="19"/>
  <c r="Q393" i="19"/>
  <c r="CH388" i="19"/>
  <c r="CI388" i="19" s="1"/>
  <c r="CC388" i="19"/>
  <c r="CD388" i="19"/>
  <c r="U394" i="19" s="1"/>
  <c r="CG388" i="19"/>
  <c r="A347" i="19"/>
  <c r="B347" i="19"/>
  <c r="D347" i="19"/>
  <c r="C347" i="19"/>
  <c r="S347" i="19" s="1"/>
  <c r="H347" i="19"/>
  <c r="I347" i="19" s="1"/>
  <c r="CK453" i="19"/>
  <c r="CM453" i="19" s="1"/>
  <c r="CO453" i="19"/>
  <c r="CN453" i="19"/>
  <c r="C406" i="17"/>
  <c r="S406" i="17" s="1"/>
  <c r="B406" i="17"/>
  <c r="A406" i="17"/>
  <c r="D406" i="17"/>
  <c r="H406" i="17"/>
  <c r="I406" i="17" s="1"/>
  <c r="Q413" i="17"/>
  <c r="CF408" i="17"/>
  <c r="CC408" i="17"/>
  <c r="CH408" i="17"/>
  <c r="CI408" i="17" s="1"/>
  <c r="Q414" i="17" s="1"/>
  <c r="CG408" i="17"/>
  <c r="CD408" i="17"/>
  <c r="CE408" i="17"/>
  <c r="CF21" i="17" s="1"/>
  <c r="E346" i="19"/>
  <c r="CN455" i="17"/>
  <c r="CO455" i="17"/>
  <c r="CK455" i="17"/>
  <c r="CM455" i="17" s="1"/>
  <c r="E405" i="17"/>
  <c r="D407" i="17" l="1"/>
  <c r="B407" i="17"/>
  <c r="C407" i="17"/>
  <c r="S407" i="17" s="1"/>
  <c r="A407" i="17"/>
  <c r="H407" i="17"/>
  <c r="I407" i="17" s="1"/>
  <c r="A348" i="19"/>
  <c r="D348" i="19"/>
  <c r="H348" i="19"/>
  <c r="B348" i="19"/>
  <c r="I348" i="19"/>
  <c r="C348" i="19"/>
  <c r="S348" i="19" s="1"/>
  <c r="CE389" i="19"/>
  <c r="CD389" i="19"/>
  <c r="U395" i="19" s="1"/>
  <c r="CG389" i="19"/>
  <c r="CF389" i="19"/>
  <c r="CC389" i="19"/>
  <c r="Q394" i="19"/>
  <c r="CH389" i="19"/>
  <c r="CI389" i="19"/>
  <c r="E347" i="19"/>
  <c r="E406" i="17"/>
  <c r="CO456" i="17"/>
  <c r="O231" i="17"/>
  <c r="CK456" i="17"/>
  <c r="CM456" i="17" s="1"/>
  <c r="CN456" i="17"/>
  <c r="U415" i="17"/>
  <c r="CF22" i="17"/>
  <c r="U414" i="17"/>
  <c r="CO454" i="19"/>
  <c r="CK454" i="19"/>
  <c r="CM454" i="19" s="1"/>
  <c r="CN454" i="19"/>
  <c r="A408" i="17" l="1"/>
  <c r="C408" i="17"/>
  <c r="S408" i="17" s="1"/>
  <c r="H408" i="17"/>
  <c r="B408" i="17"/>
  <c r="D408" i="17"/>
  <c r="I408" i="17"/>
  <c r="CG390" i="19"/>
  <c r="CC390" i="19"/>
  <c r="CF390" i="19"/>
  <c r="CD390" i="19"/>
  <c r="U396" i="19" s="1"/>
  <c r="CH390" i="19"/>
  <c r="CI390" i="19" s="1"/>
  <c r="Q395" i="19"/>
  <c r="CE390" i="19"/>
  <c r="E348" i="19"/>
  <c r="C349" i="19"/>
  <c r="S349" i="19" s="1"/>
  <c r="A349" i="19"/>
  <c r="D349" i="19"/>
  <c r="B349" i="19"/>
  <c r="H349" i="19"/>
  <c r="I349" i="19" s="1"/>
  <c r="CO455" i="19"/>
  <c r="CN455" i="19"/>
  <c r="O230" i="19"/>
  <c r="CK455" i="19"/>
  <c r="CM455" i="19" s="1"/>
  <c r="O220" i="17"/>
  <c r="O221" i="17" s="1"/>
  <c r="O222" i="17" s="1"/>
  <c r="O223" i="17" s="1"/>
  <c r="O224" i="17" s="1"/>
  <c r="O225" i="17" s="1"/>
  <c r="O226" i="17" s="1"/>
  <c r="O227" i="17" s="1"/>
  <c r="O228" i="17" s="1"/>
  <c r="O229" i="17" s="1"/>
  <c r="O230" i="17" s="1"/>
  <c r="CN457" i="17"/>
  <c r="CK457" i="17"/>
  <c r="CM457" i="17" s="1"/>
  <c r="CO457" i="17"/>
  <c r="E407" i="17"/>
  <c r="A350" i="19" l="1"/>
  <c r="B350" i="19"/>
  <c r="D350" i="19"/>
  <c r="C350" i="19"/>
  <c r="S350" i="19" s="1"/>
  <c r="H350" i="19"/>
  <c r="I350" i="19"/>
  <c r="CF391" i="19"/>
  <c r="CC391" i="19"/>
  <c r="CE391" i="19"/>
  <c r="Q396" i="19"/>
  <c r="CG391" i="19"/>
  <c r="CD391" i="19"/>
  <c r="U397" i="19" s="1"/>
  <c r="CH391" i="19"/>
  <c r="CI391" i="19"/>
  <c r="CN458" i="17"/>
  <c r="CO458" i="17"/>
  <c r="CK458" i="17"/>
  <c r="CM458" i="17" s="1"/>
  <c r="O219" i="19"/>
  <c r="O220" i="19" s="1"/>
  <c r="O221" i="19" s="1"/>
  <c r="O222" i="19" s="1"/>
  <c r="O223" i="19" s="1"/>
  <c r="O224" i="19" s="1"/>
  <c r="O225" i="19" s="1"/>
  <c r="O226" i="19" s="1"/>
  <c r="O227" i="19" s="1"/>
  <c r="O228" i="19" s="1"/>
  <c r="O229" i="19" s="1"/>
  <c r="CN456" i="19"/>
  <c r="CO456" i="19"/>
  <c r="CK456" i="19"/>
  <c r="CM456" i="19" s="1"/>
  <c r="E349" i="19"/>
  <c r="H409" i="17"/>
  <c r="I409" i="17" s="1"/>
  <c r="A409" i="17"/>
  <c r="B409" i="17"/>
  <c r="C409" i="17"/>
  <c r="S409" i="17" s="1"/>
  <c r="D409" i="17"/>
  <c r="E408" i="17"/>
  <c r="B410" i="17" l="1"/>
  <c r="D410" i="17"/>
  <c r="A410" i="17"/>
  <c r="C410" i="17"/>
  <c r="S410" i="17" s="1"/>
  <c r="H410" i="17"/>
  <c r="I410" i="17"/>
  <c r="CK457" i="19"/>
  <c r="CM457" i="19" s="1"/>
  <c r="CN457" i="19" s="1"/>
  <c r="CO457" i="19"/>
  <c r="CO459" i="17"/>
  <c r="CK459" i="17"/>
  <c r="CM459" i="17" s="1"/>
  <c r="CN459" i="17" s="1"/>
  <c r="E350" i="19"/>
  <c r="CD392" i="19"/>
  <c r="U398" i="19" s="1"/>
  <c r="Q397" i="19"/>
  <c r="CG392" i="19"/>
  <c r="CF392" i="19"/>
  <c r="CE392" i="19"/>
  <c r="CH392" i="19"/>
  <c r="CI392" i="19"/>
  <c r="CC392" i="19"/>
  <c r="B351" i="19"/>
  <c r="C351" i="19"/>
  <c r="S351" i="19" s="1"/>
  <c r="H351" i="19"/>
  <c r="I351" i="19" s="1"/>
  <c r="D351" i="19"/>
  <c r="A351" i="19"/>
  <c r="E409" i="17"/>
  <c r="CK458" i="19" l="1"/>
  <c r="CM458" i="19" s="1"/>
  <c r="CN458" i="19" s="1"/>
  <c r="CO458" i="19"/>
  <c r="H352" i="19"/>
  <c r="I352" i="19" s="1"/>
  <c r="A352" i="19"/>
  <c r="D352" i="19"/>
  <c r="B352" i="19"/>
  <c r="C352" i="19"/>
  <c r="S352" i="19" s="1"/>
  <c r="CK460" i="17"/>
  <c r="CM460" i="17" s="1"/>
  <c r="CO460" i="17"/>
  <c r="CN460" i="17"/>
  <c r="H411" i="17"/>
  <c r="I411" i="17" s="1"/>
  <c r="A411" i="17"/>
  <c r="D411" i="17"/>
  <c r="E411" i="17" s="1"/>
  <c r="C411" i="17"/>
  <c r="S411" i="17" s="1"/>
  <c r="B411" i="17"/>
  <c r="E410" i="17"/>
  <c r="CG393" i="19"/>
  <c r="CH393" i="19"/>
  <c r="CI393" i="19" s="1"/>
  <c r="CF393" i="19"/>
  <c r="Q398" i="19"/>
  <c r="CD393" i="19"/>
  <c r="U399" i="19" s="1"/>
  <c r="CE393" i="19"/>
  <c r="CC393" i="19"/>
  <c r="E351" i="19"/>
  <c r="D412" i="17" l="1"/>
  <c r="B412" i="17"/>
  <c r="C412" i="17"/>
  <c r="S412" i="17" s="1"/>
  <c r="A412" i="17"/>
  <c r="H412" i="17"/>
  <c r="I412" i="17" s="1"/>
  <c r="H353" i="19"/>
  <c r="I353" i="19" s="1"/>
  <c r="A353" i="19"/>
  <c r="D353" i="19"/>
  <c r="C353" i="19"/>
  <c r="S353" i="19" s="1"/>
  <c r="B353" i="19"/>
  <c r="CH394" i="19"/>
  <c r="CG394" i="19"/>
  <c r="CE394" i="19"/>
  <c r="CF394" i="19"/>
  <c r="Q399" i="19"/>
  <c r="CD394" i="19"/>
  <c r="U400" i="19" s="1"/>
  <c r="CC394" i="19"/>
  <c r="CI394" i="19"/>
  <c r="CK459" i="19"/>
  <c r="CM459" i="19" s="1"/>
  <c r="CN459" i="19" s="1"/>
  <c r="CO459" i="19"/>
  <c r="CO461" i="17"/>
  <c r="CK461" i="17"/>
  <c r="CM461" i="17" s="1"/>
  <c r="CN461" i="17" s="1"/>
  <c r="E352" i="19"/>
  <c r="CO460" i="19" l="1"/>
  <c r="CK460" i="19"/>
  <c r="CM460" i="19" s="1"/>
  <c r="CN460" i="19"/>
  <c r="CO462" i="17"/>
  <c r="CK462" i="17"/>
  <c r="CM462" i="17" s="1"/>
  <c r="CN462" i="17" s="1"/>
  <c r="C354" i="19"/>
  <c r="S354" i="19" s="1"/>
  <c r="D354" i="19"/>
  <c r="B354" i="19"/>
  <c r="A354" i="19"/>
  <c r="H354" i="19"/>
  <c r="I354" i="19"/>
  <c r="C413" i="17"/>
  <c r="S413" i="17" s="1"/>
  <c r="A413" i="17"/>
  <c r="H413" i="17"/>
  <c r="I413" i="17"/>
  <c r="D413" i="17"/>
  <c r="E413" i="17" s="1"/>
  <c r="B413" i="17"/>
  <c r="CE395" i="19"/>
  <c r="CF395" i="19"/>
  <c r="CD395" i="19"/>
  <c r="U401" i="19" s="1"/>
  <c r="Q400" i="19"/>
  <c r="CG395" i="19"/>
  <c r="CH395" i="19"/>
  <c r="CI395" i="19"/>
  <c r="CC395" i="19"/>
  <c r="E353" i="19"/>
  <c r="E412" i="17"/>
  <c r="CO463" i="17" l="1"/>
  <c r="CK463" i="17"/>
  <c r="CM463" i="17" s="1"/>
  <c r="CN463" i="17" s="1"/>
  <c r="A355" i="19"/>
  <c r="B355" i="19"/>
  <c r="D355" i="19"/>
  <c r="H355" i="19"/>
  <c r="I355" i="19" s="1"/>
  <c r="C355" i="19"/>
  <c r="S355" i="19" s="1"/>
  <c r="E354" i="19"/>
  <c r="Q401" i="19"/>
  <c r="CC396" i="19"/>
  <c r="CH396" i="19"/>
  <c r="CI396" i="19" s="1"/>
  <c r="CF396" i="19"/>
  <c r="CE396" i="19"/>
  <c r="CG396" i="19"/>
  <c r="CD396" i="19"/>
  <c r="U402" i="19" s="1"/>
  <c r="CO461" i="19"/>
  <c r="CK461" i="19"/>
  <c r="CM461" i="19" s="1"/>
  <c r="CN461" i="19"/>
  <c r="H414" i="17"/>
  <c r="I414" i="17" s="1"/>
  <c r="A414" i="17"/>
  <c r="D414" i="17"/>
  <c r="C414" i="17"/>
  <c r="B414" i="17"/>
  <c r="CD397" i="19" l="1"/>
  <c r="U403" i="19" s="1"/>
  <c r="CG397" i="19"/>
  <c r="Q402" i="19"/>
  <c r="CE397" i="19"/>
  <c r="CH397" i="19"/>
  <c r="CI397" i="19" s="1"/>
  <c r="CF397" i="19"/>
  <c r="CC397" i="19"/>
  <c r="CO464" i="17"/>
  <c r="CK464" i="17"/>
  <c r="CM464" i="17" s="1"/>
  <c r="CN464" i="17" s="1"/>
  <c r="H356" i="19"/>
  <c r="A356" i="19"/>
  <c r="I356" i="19"/>
  <c r="D356" i="19"/>
  <c r="B356" i="19"/>
  <c r="C356" i="19"/>
  <c r="S356" i="19" s="1"/>
  <c r="E11" i="17"/>
  <c r="E12" i="17"/>
  <c r="S414" i="17"/>
  <c r="S415" i="17"/>
  <c r="E414" i="17"/>
  <c r="E18" i="17" s="1"/>
  <c r="CN462" i="19"/>
  <c r="CK462" i="19"/>
  <c r="CM462" i="19" s="1"/>
  <c r="CO462" i="19"/>
  <c r="E355" i="19"/>
  <c r="CO465" i="17" l="1"/>
  <c r="CK465" i="17"/>
  <c r="CM465" i="17" s="1"/>
  <c r="CN465" i="17" s="1"/>
  <c r="CG398" i="19"/>
  <c r="CH398" i="19"/>
  <c r="CC398" i="19"/>
  <c r="CI398" i="19"/>
  <c r="Q403" i="19"/>
  <c r="CE398" i="19"/>
  <c r="CF398" i="19"/>
  <c r="CD398" i="19"/>
  <c r="U404" i="19" s="1"/>
  <c r="CO463" i="19"/>
  <c r="CK463" i="19"/>
  <c r="CM463" i="19" s="1"/>
  <c r="CN463" i="19"/>
  <c r="E356" i="19"/>
  <c r="C357" i="19"/>
  <c r="S357" i="19" s="1"/>
  <c r="H357" i="19"/>
  <c r="I357" i="19" s="1"/>
  <c r="D357" i="19"/>
  <c r="E357" i="19" s="1"/>
  <c r="A357" i="19"/>
  <c r="B357" i="19"/>
  <c r="H358" i="19" l="1"/>
  <c r="A358" i="19"/>
  <c r="I358" i="19"/>
  <c r="D358" i="19"/>
  <c r="E358" i="19" s="1"/>
  <c r="C358" i="19"/>
  <c r="S358" i="19" s="1"/>
  <c r="B358" i="19"/>
  <c r="CK466" i="17"/>
  <c r="CM466" i="17" s="1"/>
  <c r="CN466" i="17" s="1"/>
  <c r="CO466" i="17"/>
  <c r="CN464" i="19"/>
  <c r="CO464" i="19"/>
  <c r="CK464" i="19"/>
  <c r="CM464" i="19" s="1"/>
  <c r="CE399" i="19"/>
  <c r="CF399" i="19"/>
  <c r="CC399" i="19"/>
  <c r="Q404" i="19"/>
  <c r="CH399" i="19"/>
  <c r="CI399" i="19" s="1"/>
  <c r="CG399" i="19"/>
  <c r="CD399" i="19"/>
  <c r="U405" i="19" s="1"/>
  <c r="CD400" i="19" l="1"/>
  <c r="U406" i="19" s="1"/>
  <c r="CF400" i="19"/>
  <c r="CC400" i="19"/>
  <c r="CH400" i="19"/>
  <c r="CI400" i="19" s="1"/>
  <c r="Q405" i="19"/>
  <c r="CG400" i="19"/>
  <c r="CE400" i="19"/>
  <c r="CO467" i="17"/>
  <c r="CK467" i="17"/>
  <c r="CM467" i="17" s="1"/>
  <c r="CN467" i="17"/>
  <c r="D359" i="19"/>
  <c r="A359" i="19"/>
  <c r="H359" i="19"/>
  <c r="B359" i="19"/>
  <c r="I359" i="19"/>
  <c r="C359" i="19"/>
  <c r="S359" i="19" s="1"/>
  <c r="CO465" i="19"/>
  <c r="CK465" i="19"/>
  <c r="CM465" i="19" s="1"/>
  <c r="CN465" i="19" s="1"/>
  <c r="CH401" i="19" l="1"/>
  <c r="CC401" i="19"/>
  <c r="CF401" i="19"/>
  <c r="CE401" i="19"/>
  <c r="CD401" i="19"/>
  <c r="U407" i="19" s="1"/>
  <c r="CG401" i="19"/>
  <c r="CI401" i="19"/>
  <c r="Q406" i="19"/>
  <c r="CO466" i="19"/>
  <c r="CK466" i="19"/>
  <c r="CM466" i="19" s="1"/>
  <c r="CN466" i="19" s="1"/>
  <c r="B360" i="19"/>
  <c r="C360" i="19"/>
  <c r="S360" i="19" s="1"/>
  <c r="D360" i="19"/>
  <c r="A360" i="19"/>
  <c r="H360" i="19"/>
  <c r="I360" i="19" s="1"/>
  <c r="E359" i="19"/>
  <c r="CK468" i="17"/>
  <c r="CM468" i="17" s="1"/>
  <c r="CN468" i="17" s="1"/>
  <c r="CO468" i="17"/>
  <c r="A361" i="19" l="1"/>
  <c r="D361" i="19"/>
  <c r="B361" i="19"/>
  <c r="H361" i="19"/>
  <c r="I361" i="19" s="1"/>
  <c r="C361" i="19"/>
  <c r="S361" i="19" s="1"/>
  <c r="CO467" i="19"/>
  <c r="CK467" i="19"/>
  <c r="CM467" i="19" s="1"/>
  <c r="CN467" i="19" s="1"/>
  <c r="CO469" i="17"/>
  <c r="CK469" i="17"/>
  <c r="CM469" i="17" s="1"/>
  <c r="CN469" i="17" s="1"/>
  <c r="E360" i="19"/>
  <c r="CH402" i="19"/>
  <c r="CI402" i="19" s="1"/>
  <c r="CG402" i="19"/>
  <c r="CE402" i="19"/>
  <c r="Q407" i="19"/>
  <c r="CD402" i="19"/>
  <c r="U408" i="19" s="1"/>
  <c r="CC402" i="19"/>
  <c r="CF402" i="19"/>
  <c r="D362" i="19" l="1"/>
  <c r="B362" i="19"/>
  <c r="A362" i="19"/>
  <c r="H362" i="19"/>
  <c r="I362" i="19" s="1"/>
  <c r="C362" i="19"/>
  <c r="S362" i="19" s="1"/>
  <c r="CE403" i="19"/>
  <c r="CC403" i="19"/>
  <c r="CG403" i="19"/>
  <c r="CF403" i="19"/>
  <c r="Q408" i="19"/>
  <c r="CD403" i="19"/>
  <c r="U409" i="19" s="1"/>
  <c r="CH403" i="19"/>
  <c r="CI403" i="19"/>
  <c r="CO468" i="19"/>
  <c r="CK468" i="19"/>
  <c r="CM468" i="19" s="1"/>
  <c r="CN468" i="19" s="1"/>
  <c r="CK470" i="17"/>
  <c r="CM470" i="17" s="1"/>
  <c r="CO470" i="17"/>
  <c r="CN470" i="17"/>
  <c r="E361" i="19"/>
  <c r="B363" i="19" l="1"/>
  <c r="A363" i="19"/>
  <c r="D363" i="19"/>
  <c r="E363" i="19" s="1"/>
  <c r="C363" i="19"/>
  <c r="S363" i="19" s="1"/>
  <c r="H363" i="19"/>
  <c r="I363" i="19"/>
  <c r="CO469" i="19"/>
  <c r="CK469" i="19"/>
  <c r="CM469" i="19" s="1"/>
  <c r="CN469" i="19" s="1"/>
  <c r="CO471" i="17"/>
  <c r="CK471" i="17"/>
  <c r="CM471" i="17" s="1"/>
  <c r="CN471" i="17" s="1"/>
  <c r="CF404" i="19"/>
  <c r="CG404" i="19"/>
  <c r="CC404" i="19"/>
  <c r="CE404" i="19"/>
  <c r="CH404" i="19"/>
  <c r="CI404" i="19" s="1"/>
  <c r="Q409" i="19"/>
  <c r="CD404" i="19"/>
  <c r="U410" i="19" s="1"/>
  <c r="E362" i="19"/>
  <c r="CF405" i="19" l="1"/>
  <c r="Q410" i="19"/>
  <c r="CE405" i="19"/>
  <c r="CG405" i="19"/>
  <c r="CD405" i="19"/>
  <c r="U411" i="19" s="1"/>
  <c r="CC405" i="19"/>
  <c r="CH405" i="19"/>
  <c r="CI405" i="19" s="1"/>
  <c r="CO470" i="19"/>
  <c r="CK470" i="19"/>
  <c r="CM470" i="19" s="1"/>
  <c r="CN470" i="19"/>
  <c r="CK472" i="17"/>
  <c r="CM472" i="17" s="1"/>
  <c r="CN472" i="17" s="1"/>
  <c r="CO472" i="17"/>
  <c r="C364" i="19"/>
  <c r="S364" i="19" s="1"/>
  <c r="A364" i="19"/>
  <c r="H364" i="19"/>
  <c r="D364" i="19"/>
  <c r="I364" i="19"/>
  <c r="B364" i="19"/>
  <c r="CK473" i="17" l="1"/>
  <c r="CM473" i="17" s="1"/>
  <c r="CO473" i="17"/>
  <c r="CN473" i="17"/>
  <c r="CE406" i="19"/>
  <c r="Q411" i="19"/>
  <c r="CG406" i="19"/>
  <c r="CH406" i="19"/>
  <c r="CI406" i="19" s="1"/>
  <c r="CD406" i="19"/>
  <c r="U412" i="19" s="1"/>
  <c r="CF406" i="19"/>
  <c r="CC406" i="19"/>
  <c r="CN471" i="19"/>
  <c r="CK471" i="19"/>
  <c r="CM471" i="19" s="1"/>
  <c r="CO471" i="19"/>
  <c r="B365" i="19"/>
  <c r="A365" i="19"/>
  <c r="H365" i="19"/>
  <c r="C365" i="19"/>
  <c r="S365" i="19" s="1"/>
  <c r="I365" i="19"/>
  <c r="D365" i="19"/>
  <c r="E365" i="19" s="1"/>
  <c r="E364" i="19"/>
  <c r="CG407" i="19" l="1"/>
  <c r="CC407" i="19"/>
  <c r="Q412" i="19"/>
  <c r="CD407" i="19"/>
  <c r="CE407" i="19"/>
  <c r="CF20" i="19" s="1"/>
  <c r="CF407" i="19"/>
  <c r="CH407" i="19"/>
  <c r="CI407" i="19" s="1"/>
  <c r="Q413" i="19" s="1"/>
  <c r="CN472" i="19"/>
  <c r="CO472" i="19"/>
  <c r="CK472" i="19"/>
  <c r="CM472" i="19" s="1"/>
  <c r="B366" i="19"/>
  <c r="A366" i="19"/>
  <c r="C366" i="19"/>
  <c r="S366" i="19" s="1"/>
  <c r="D366" i="19"/>
  <c r="H366" i="19"/>
  <c r="I366" i="19" s="1"/>
  <c r="CN474" i="17"/>
  <c r="CO474" i="17"/>
  <c r="CK474" i="17"/>
  <c r="CM474" i="17" s="1"/>
  <c r="C367" i="19" l="1"/>
  <c r="S367" i="19" s="1"/>
  <c r="A367" i="19"/>
  <c r="D367" i="19"/>
  <c r="B367" i="19"/>
  <c r="H367" i="19"/>
  <c r="I367" i="19" s="1"/>
  <c r="CO473" i="19"/>
  <c r="CK473" i="19"/>
  <c r="CM473" i="19" s="1"/>
  <c r="CN473" i="19" s="1"/>
  <c r="E366" i="19"/>
  <c r="CF21" i="19"/>
  <c r="U414" i="19"/>
  <c r="U413" i="19"/>
  <c r="CO475" i="17"/>
  <c r="CK475" i="17"/>
  <c r="CM475" i="17" s="1"/>
  <c r="CN475" i="17" s="1"/>
  <c r="CO474" i="19" l="1"/>
  <c r="CK474" i="19"/>
  <c r="CM474" i="19" s="1"/>
  <c r="CN474" i="19" s="1"/>
  <c r="CO476" i="17"/>
  <c r="CK476" i="17"/>
  <c r="CM476" i="17" s="1"/>
  <c r="CN476" i="17"/>
  <c r="D368" i="19"/>
  <c r="E368" i="19" s="1"/>
  <c r="A368" i="19"/>
  <c r="B368" i="19"/>
  <c r="H368" i="19"/>
  <c r="I368" i="19"/>
  <c r="C368" i="19"/>
  <c r="S368" i="19" s="1"/>
  <c r="E367" i="19"/>
  <c r="CK475" i="19" l="1"/>
  <c r="CM475" i="19" s="1"/>
  <c r="CO475" i="19"/>
  <c r="CN475" i="19"/>
  <c r="B369" i="19"/>
  <c r="A369" i="19"/>
  <c r="C369" i="19"/>
  <c r="S369" i="19" s="1"/>
  <c r="H369" i="19"/>
  <c r="I369" i="19" s="1"/>
  <c r="D369" i="19"/>
  <c r="CO477" i="17"/>
  <c r="CK477" i="17"/>
  <c r="CM477" i="17" s="1"/>
  <c r="CN477" i="17" s="1"/>
  <c r="C370" i="19" l="1"/>
  <c r="S370" i="19" s="1"/>
  <c r="A370" i="19"/>
  <c r="D370" i="19"/>
  <c r="B370" i="19"/>
  <c r="H370" i="19"/>
  <c r="I370" i="19" s="1"/>
  <c r="CK478" i="17"/>
  <c r="CM478" i="17" s="1"/>
  <c r="CN478" i="17" s="1"/>
  <c r="CO478" i="17"/>
  <c r="CO476" i="19"/>
  <c r="CK476" i="19"/>
  <c r="CM476" i="19" s="1"/>
  <c r="CN476" i="19"/>
  <c r="E369" i="19"/>
  <c r="CO479" i="17" l="1"/>
  <c r="CK479" i="17"/>
  <c r="CM479" i="17" s="1"/>
  <c r="CN479" i="17" s="1"/>
  <c r="B371" i="19"/>
  <c r="H371" i="19"/>
  <c r="C371" i="19"/>
  <c r="S371" i="19" s="1"/>
  <c r="I371" i="19"/>
  <c r="D371" i="19"/>
  <c r="A371" i="19"/>
  <c r="E370" i="19"/>
  <c r="CK477" i="19"/>
  <c r="CM477" i="19" s="1"/>
  <c r="CN477" i="19" s="1"/>
  <c r="CO477" i="19"/>
  <c r="CK478" i="19" l="1"/>
  <c r="CM478" i="19" s="1"/>
  <c r="CO478" i="19"/>
  <c r="CN478" i="19"/>
  <c r="CO480" i="17"/>
  <c r="CK480" i="17"/>
  <c r="CM480" i="17" s="1"/>
  <c r="CN480" i="17" s="1"/>
  <c r="E371" i="19"/>
  <c r="A372" i="19"/>
  <c r="D372" i="19"/>
  <c r="H372" i="19"/>
  <c r="I372" i="19"/>
  <c r="B372" i="19"/>
  <c r="C372" i="19"/>
  <c r="S372" i="19" s="1"/>
  <c r="CK481" i="17" l="1"/>
  <c r="CM481" i="17" s="1"/>
  <c r="CN481" i="17" s="1"/>
  <c r="CO481" i="17"/>
  <c r="B373" i="19"/>
  <c r="C373" i="19"/>
  <c r="S373" i="19" s="1"/>
  <c r="A373" i="19"/>
  <c r="H373" i="19"/>
  <c r="I373" i="19" s="1"/>
  <c r="D373" i="19"/>
  <c r="CO479" i="19"/>
  <c r="CK479" i="19"/>
  <c r="CM479" i="19" s="1"/>
  <c r="CN479" i="19" s="1"/>
  <c r="E372" i="19"/>
  <c r="D374" i="19" l="1"/>
  <c r="C374" i="19"/>
  <c r="S374" i="19" s="1"/>
  <c r="H374" i="19"/>
  <c r="A374" i="19"/>
  <c r="B374" i="19"/>
  <c r="I374" i="19"/>
  <c r="CK480" i="19"/>
  <c r="CM480" i="19" s="1"/>
  <c r="CN480" i="19" s="1"/>
  <c r="CO480" i="19"/>
  <c r="CN482" i="17"/>
  <c r="CO482" i="17"/>
  <c r="O243" i="17"/>
  <c r="CK482" i="17"/>
  <c r="CM482" i="17" s="1"/>
  <c r="E373" i="19"/>
  <c r="O242" i="19" l="1"/>
  <c r="CK481" i="19"/>
  <c r="CM481" i="19" s="1"/>
  <c r="CO481" i="19"/>
  <c r="CN481" i="19"/>
  <c r="O232" i="17"/>
  <c r="O233" i="17" s="1"/>
  <c r="O234" i="17" s="1"/>
  <c r="O235" i="17" s="1"/>
  <c r="O236" i="17" s="1"/>
  <c r="O237" i="17" s="1"/>
  <c r="O238" i="17" s="1"/>
  <c r="O239" i="17" s="1"/>
  <c r="O240" i="17" s="1"/>
  <c r="O241" i="17" s="1"/>
  <c r="O242" i="17" s="1"/>
  <c r="CK483" i="17"/>
  <c r="CM483" i="17" s="1"/>
  <c r="CN483" i="17" s="1"/>
  <c r="CO483" i="17"/>
  <c r="A375" i="19"/>
  <c r="B375" i="19"/>
  <c r="H375" i="19"/>
  <c r="C375" i="19"/>
  <c r="S375" i="19" s="1"/>
  <c r="I375" i="19"/>
  <c r="D375" i="19"/>
  <c r="E375" i="19" s="1"/>
  <c r="E374" i="19"/>
  <c r="CO484" i="17" l="1"/>
  <c r="CK484" i="17"/>
  <c r="CM484" i="17" s="1"/>
  <c r="CN484" i="17" s="1"/>
  <c r="C376" i="19"/>
  <c r="S376" i="19" s="1"/>
  <c r="H376" i="19"/>
  <c r="D376" i="19"/>
  <c r="E376" i="19" s="1"/>
  <c r="I376" i="19"/>
  <c r="A376" i="19"/>
  <c r="B376" i="19"/>
  <c r="CO482" i="19"/>
  <c r="CK482" i="19"/>
  <c r="CM482" i="19" s="1"/>
  <c r="CN482" i="19"/>
  <c r="O231" i="19"/>
  <c r="O232" i="19" s="1"/>
  <c r="O233" i="19" s="1"/>
  <c r="O234" i="19" s="1"/>
  <c r="O235" i="19" s="1"/>
  <c r="O236" i="19" s="1"/>
  <c r="O237" i="19" s="1"/>
  <c r="O238" i="19" s="1"/>
  <c r="O239" i="19" s="1"/>
  <c r="O240" i="19" s="1"/>
  <c r="O241" i="19" s="1"/>
  <c r="CK485" i="17" l="1"/>
  <c r="CM485" i="17" s="1"/>
  <c r="CN485" i="17"/>
  <c r="CO485" i="17"/>
  <c r="CN483" i="19"/>
  <c r="CK483" i="19"/>
  <c r="CM483" i="19" s="1"/>
  <c r="CO483" i="19"/>
  <c r="D377" i="19"/>
  <c r="E377" i="19" s="1"/>
  <c r="B377" i="19"/>
  <c r="A377" i="19"/>
  <c r="C377" i="19"/>
  <c r="S377" i="19" s="1"/>
  <c r="H377" i="19"/>
  <c r="I377" i="19" s="1"/>
  <c r="C378" i="19" l="1"/>
  <c r="S378" i="19" s="1"/>
  <c r="H378" i="19"/>
  <c r="A378" i="19"/>
  <c r="I378" i="19"/>
  <c r="D378" i="19"/>
  <c r="E378" i="19" s="1"/>
  <c r="B378" i="19"/>
  <c r="CO484" i="19"/>
  <c r="CK484" i="19"/>
  <c r="CM484" i="19" s="1"/>
  <c r="CN484" i="19" s="1"/>
  <c r="CO486" i="17"/>
  <c r="CK486" i="17"/>
  <c r="CM486" i="17" s="1"/>
  <c r="CN486" i="17" s="1"/>
  <c r="CO485" i="19" l="1"/>
  <c r="CK485" i="19"/>
  <c r="CM485" i="19" s="1"/>
  <c r="CN485" i="19" s="1"/>
  <c r="CN487" i="17"/>
  <c r="CO487" i="17"/>
  <c r="CK487" i="17"/>
  <c r="CM487" i="17" s="1"/>
  <c r="B379" i="19"/>
  <c r="H379" i="19"/>
  <c r="I379" i="19" s="1"/>
  <c r="C379" i="19"/>
  <c r="S379" i="19" s="1"/>
  <c r="D379" i="19"/>
  <c r="E379" i="19" s="1"/>
  <c r="A379" i="19"/>
  <c r="B380" i="19" l="1"/>
  <c r="C380" i="19"/>
  <c r="S380" i="19" s="1"/>
  <c r="H380" i="19"/>
  <c r="I380" i="19" s="1"/>
  <c r="A380" i="19"/>
  <c r="D380" i="19"/>
  <c r="CK486" i="19"/>
  <c r="CM486" i="19" s="1"/>
  <c r="CN486" i="19" s="1"/>
  <c r="CO486" i="19"/>
  <c r="CK488" i="17"/>
  <c r="CM488" i="17" s="1"/>
  <c r="CN488" i="17" s="1"/>
  <c r="CO488" i="17"/>
  <c r="CK489" i="17" l="1"/>
  <c r="CM489" i="17" s="1"/>
  <c r="CN489" i="17" s="1"/>
  <c r="CO489" i="17"/>
  <c r="CO487" i="19"/>
  <c r="CK487" i="19"/>
  <c r="CM487" i="19" s="1"/>
  <c r="CN487" i="19"/>
  <c r="B381" i="19"/>
  <c r="C381" i="19"/>
  <c r="S381" i="19" s="1"/>
  <c r="H381" i="19"/>
  <c r="A381" i="19"/>
  <c r="I381" i="19"/>
  <c r="D381" i="19"/>
  <c r="E381" i="19" s="1"/>
  <c r="E380" i="19"/>
  <c r="CO490" i="17" l="1"/>
  <c r="CK490" i="17"/>
  <c r="CM490" i="17" s="1"/>
  <c r="CN490" i="17" s="1"/>
  <c r="B382" i="19"/>
  <c r="C382" i="19"/>
  <c r="S382" i="19" s="1"/>
  <c r="H382" i="19"/>
  <c r="A382" i="19"/>
  <c r="I382" i="19"/>
  <c r="D382" i="19"/>
  <c r="E382" i="19" s="1"/>
  <c r="CO488" i="19"/>
  <c r="CK488" i="19"/>
  <c r="CM488" i="19" s="1"/>
  <c r="CN488" i="19" s="1"/>
  <c r="CO489" i="19" l="1"/>
  <c r="CK489" i="19"/>
  <c r="CM489" i="19" s="1"/>
  <c r="CN489" i="19" s="1"/>
  <c r="CO491" i="17"/>
  <c r="CK491" i="17"/>
  <c r="CM491" i="17" s="1"/>
  <c r="CN491" i="17" s="1"/>
  <c r="C383" i="19"/>
  <c r="S383" i="19" s="1"/>
  <c r="D383" i="19"/>
  <c r="E383" i="19" s="1"/>
  <c r="H383" i="19"/>
  <c r="I383" i="19"/>
  <c r="A383" i="19"/>
  <c r="B383" i="19"/>
  <c r="CK492" i="17" l="1"/>
  <c r="CM492" i="17" s="1"/>
  <c r="CN492" i="17" s="1"/>
  <c r="CO492" i="17"/>
  <c r="CK490" i="19"/>
  <c r="CM490" i="19" s="1"/>
  <c r="CN490" i="19" s="1"/>
  <c r="CO490" i="19"/>
  <c r="C384" i="19"/>
  <c r="S384" i="19" s="1"/>
  <c r="H384" i="19"/>
  <c r="I384" i="19" s="1"/>
  <c r="A384" i="19"/>
  <c r="B384" i="19"/>
  <c r="D384" i="19"/>
  <c r="E384" i="19" s="1"/>
  <c r="CK491" i="19" l="1"/>
  <c r="CM491" i="19" s="1"/>
  <c r="CN491" i="19" s="1"/>
  <c r="CO491" i="19"/>
  <c r="B385" i="19"/>
  <c r="C385" i="19"/>
  <c r="S385" i="19" s="1"/>
  <c r="A385" i="19"/>
  <c r="D385" i="19"/>
  <c r="E385" i="19" s="1"/>
  <c r="H385" i="19"/>
  <c r="I385" i="19" s="1"/>
  <c r="CO493" i="17"/>
  <c r="CK493" i="17"/>
  <c r="CM493" i="17" s="1"/>
  <c r="CN493" i="17" s="1"/>
  <c r="B386" i="19" l="1"/>
  <c r="H386" i="19"/>
  <c r="C386" i="19"/>
  <c r="S386" i="19" s="1"/>
  <c r="I386" i="19"/>
  <c r="A386" i="19"/>
  <c r="D386" i="19"/>
  <c r="CN494" i="17"/>
  <c r="CO494" i="17"/>
  <c r="CK494" i="17"/>
  <c r="CM494" i="17" s="1"/>
  <c r="CO492" i="19"/>
  <c r="CK492" i="19"/>
  <c r="CM492" i="19" s="1"/>
  <c r="CN492" i="19"/>
  <c r="CK493" i="19" l="1"/>
  <c r="CM493" i="19" s="1"/>
  <c r="CN493" i="19" s="1"/>
  <c r="CO493" i="19"/>
  <c r="H387" i="19"/>
  <c r="D387" i="19"/>
  <c r="I387" i="19"/>
  <c r="A387" i="19"/>
  <c r="B387" i="19"/>
  <c r="C387" i="19"/>
  <c r="S387" i="19" s="1"/>
  <c r="CO495" i="17"/>
  <c r="CK495" i="17"/>
  <c r="CM495" i="17" s="1"/>
  <c r="CN495" i="17" s="1"/>
  <c r="E386" i="19"/>
  <c r="CO496" i="17" l="1"/>
  <c r="CK496" i="17"/>
  <c r="CM496" i="17" s="1"/>
  <c r="CN496" i="17" s="1"/>
  <c r="CN494" i="19"/>
  <c r="CK494" i="19"/>
  <c r="CM494" i="19" s="1"/>
  <c r="CO494" i="19"/>
  <c r="C388" i="19"/>
  <c r="S388" i="19" s="1"/>
  <c r="B388" i="19"/>
  <c r="H388" i="19"/>
  <c r="I388" i="19" s="1"/>
  <c r="D388" i="19"/>
  <c r="E388" i="19" s="1"/>
  <c r="A388" i="19"/>
  <c r="E387" i="19"/>
  <c r="H389" i="19" l="1"/>
  <c r="D389" i="19"/>
  <c r="E389" i="19" s="1"/>
  <c r="I389" i="19"/>
  <c r="B389" i="19"/>
  <c r="C389" i="19"/>
  <c r="S389" i="19" s="1"/>
  <c r="A389" i="19"/>
  <c r="CO497" i="17"/>
  <c r="CK497" i="17"/>
  <c r="CM497" i="17" s="1"/>
  <c r="CN497" i="17" s="1"/>
  <c r="CO495" i="19"/>
  <c r="CK495" i="19"/>
  <c r="CM495" i="19" s="1"/>
  <c r="CN495" i="19" s="1"/>
  <c r="CK498" i="17" l="1"/>
  <c r="CM498" i="17" s="1"/>
  <c r="CN498" i="17"/>
  <c r="CO498" i="17"/>
  <c r="CN496" i="19"/>
  <c r="CK496" i="19"/>
  <c r="CM496" i="19" s="1"/>
  <c r="CO496" i="19"/>
  <c r="H390" i="19"/>
  <c r="I390" i="19" s="1"/>
  <c r="B390" i="19"/>
  <c r="A390" i="19"/>
  <c r="C390" i="19"/>
  <c r="S390" i="19" s="1"/>
  <c r="D390" i="19"/>
  <c r="E390" i="19" s="1"/>
  <c r="D391" i="19" l="1"/>
  <c r="A391" i="19"/>
  <c r="H391" i="19"/>
  <c r="I391" i="19" s="1"/>
  <c r="B391" i="19"/>
  <c r="C391" i="19"/>
  <c r="S391" i="19" s="1"/>
  <c r="CN497" i="19"/>
  <c r="CO497" i="19"/>
  <c r="CK497" i="19"/>
  <c r="CM497" i="19" s="1"/>
  <c r="CO499" i="17"/>
  <c r="CK499" i="17"/>
  <c r="CM499" i="17" s="1"/>
  <c r="CN499" i="17" s="1"/>
  <c r="B392" i="19" l="1"/>
  <c r="H392" i="19"/>
  <c r="I392" i="19" s="1"/>
  <c r="C392" i="19"/>
  <c r="S392" i="19" s="1"/>
  <c r="D392" i="19"/>
  <c r="A392" i="19"/>
  <c r="CN500" i="17"/>
  <c r="CO500" i="17"/>
  <c r="CK500" i="17"/>
  <c r="CM500" i="17" s="1"/>
  <c r="CO498" i="19"/>
  <c r="CK498" i="19"/>
  <c r="CM498" i="19" s="1"/>
  <c r="CN498" i="19" s="1"/>
  <c r="E391" i="19"/>
  <c r="B393" i="19" l="1"/>
  <c r="C393" i="19"/>
  <c r="S393" i="19" s="1"/>
  <c r="A393" i="19"/>
  <c r="H393" i="19"/>
  <c r="I393" i="19" s="1"/>
  <c r="D393" i="19"/>
  <c r="CO499" i="19"/>
  <c r="CK499" i="19"/>
  <c r="CM499" i="19" s="1"/>
  <c r="CN499" i="19" s="1"/>
  <c r="CO501" i="17"/>
  <c r="CK501" i="17"/>
  <c r="CM501" i="17" s="1"/>
  <c r="CN501" i="17" s="1"/>
  <c r="E392" i="19"/>
  <c r="H394" i="19" l="1"/>
  <c r="A394" i="19"/>
  <c r="I394" i="19"/>
  <c r="D394" i="19"/>
  <c r="E394" i="19" s="1"/>
  <c r="B394" i="19"/>
  <c r="C394" i="19"/>
  <c r="S394" i="19" s="1"/>
  <c r="CK500" i="19"/>
  <c r="CM500" i="19" s="1"/>
  <c r="CN500" i="19" s="1"/>
  <c r="CO500" i="19"/>
  <c r="CO502" i="17"/>
  <c r="CK502" i="17"/>
  <c r="CM502" i="17" s="1"/>
  <c r="CN502" i="17" s="1"/>
  <c r="E393" i="19"/>
  <c r="CK503" i="17" l="1"/>
  <c r="CM503" i="17" s="1"/>
  <c r="CN503" i="17" s="1"/>
  <c r="CO503" i="17"/>
  <c r="CK501" i="19"/>
  <c r="CM501" i="19" s="1"/>
  <c r="CN501" i="19" s="1"/>
  <c r="CO501" i="19"/>
  <c r="C395" i="19"/>
  <c r="S395" i="19" s="1"/>
  <c r="H395" i="19"/>
  <c r="I395" i="19" s="1"/>
  <c r="A395" i="19"/>
  <c r="B395" i="19"/>
  <c r="D395" i="19"/>
  <c r="E395" i="19" s="1"/>
  <c r="CK502" i="19" l="1"/>
  <c r="CM502" i="19" s="1"/>
  <c r="CO502" i="19"/>
  <c r="CN502" i="19"/>
  <c r="H396" i="19"/>
  <c r="D396" i="19"/>
  <c r="I396" i="19"/>
  <c r="A396" i="19"/>
  <c r="B396" i="19"/>
  <c r="C396" i="19"/>
  <c r="S396" i="19" s="1"/>
  <c r="CO504" i="17"/>
  <c r="CK504" i="17"/>
  <c r="CM504" i="17" s="1"/>
  <c r="CN504" i="17" s="1"/>
  <c r="CK505" i="17" l="1"/>
  <c r="CM505" i="17" s="1"/>
  <c r="CN505" i="17" s="1"/>
  <c r="CO505" i="17"/>
  <c r="H397" i="19"/>
  <c r="I397" i="19" s="1"/>
  <c r="D397" i="19"/>
  <c r="B397" i="19"/>
  <c r="C397" i="19"/>
  <c r="S397" i="19" s="1"/>
  <c r="A397" i="19"/>
  <c r="CK503" i="19"/>
  <c r="CM503" i="19" s="1"/>
  <c r="CN503" i="19" s="1"/>
  <c r="CO503" i="19"/>
  <c r="E396" i="19"/>
  <c r="CO504" i="19" l="1"/>
  <c r="CK504" i="19"/>
  <c r="CM504" i="19" s="1"/>
  <c r="CN504" i="19" s="1"/>
  <c r="A398" i="19"/>
  <c r="H398" i="19"/>
  <c r="I398" i="19"/>
  <c r="B398" i="19"/>
  <c r="C398" i="19"/>
  <c r="S398" i="19" s="1"/>
  <c r="D398" i="19"/>
  <c r="CO506" i="17"/>
  <c r="CK506" i="17"/>
  <c r="CM506" i="17" s="1"/>
  <c r="CN506" i="17" s="1"/>
  <c r="E397" i="19"/>
  <c r="CO507" i="17" l="1"/>
  <c r="CK507" i="17"/>
  <c r="CM507" i="17" s="1"/>
  <c r="CN507" i="17" s="1"/>
  <c r="CN505" i="19"/>
  <c r="CK505" i="19"/>
  <c r="CM505" i="19" s="1"/>
  <c r="CO505" i="19"/>
  <c r="B399" i="19"/>
  <c r="D399" i="19"/>
  <c r="A399" i="19"/>
  <c r="H399" i="19"/>
  <c r="I399" i="19"/>
  <c r="C399" i="19"/>
  <c r="S399" i="19" s="1"/>
  <c r="E398" i="19"/>
  <c r="CK508" i="17" l="1"/>
  <c r="CM508" i="17" s="1"/>
  <c r="CO508" i="17"/>
  <c r="O255" i="17"/>
  <c r="CN508" i="17"/>
  <c r="E399" i="19"/>
  <c r="CN506" i="19"/>
  <c r="CK506" i="19"/>
  <c r="CM506" i="19" s="1"/>
  <c r="CO506" i="19"/>
  <c r="H400" i="19"/>
  <c r="I400" i="19" s="1"/>
  <c r="C400" i="19"/>
  <c r="S400" i="19" s="1"/>
  <c r="B400" i="19"/>
  <c r="D400" i="19"/>
  <c r="E400" i="19" s="1"/>
  <c r="A400" i="19"/>
  <c r="H401" i="19" l="1"/>
  <c r="A401" i="19"/>
  <c r="B401" i="19"/>
  <c r="D401" i="19"/>
  <c r="E401" i="19" s="1"/>
  <c r="I401" i="19"/>
  <c r="C401" i="19"/>
  <c r="S401" i="19" s="1"/>
  <c r="CO509" i="17"/>
  <c r="CN509" i="17"/>
  <c r="CK509" i="17"/>
  <c r="CM509" i="17" s="1"/>
  <c r="O244" i="17"/>
  <c r="O245" i="17" s="1"/>
  <c r="O246" i="17" s="1"/>
  <c r="O247" i="17" s="1"/>
  <c r="O248" i="17" s="1"/>
  <c r="O249" i="17" s="1"/>
  <c r="O250" i="17" s="1"/>
  <c r="O251" i="17" s="1"/>
  <c r="O252" i="17" s="1"/>
  <c r="O253" i="17" s="1"/>
  <c r="O254" i="17" s="1"/>
  <c r="CK507" i="19"/>
  <c r="CM507" i="19" s="1"/>
  <c r="CN507" i="19" s="1"/>
  <c r="CO507" i="19"/>
  <c r="O254" i="19"/>
  <c r="CK508" i="19" l="1"/>
  <c r="CM508" i="19" s="1"/>
  <c r="CN508" i="19" s="1"/>
  <c r="CO508" i="19"/>
  <c r="CO510" i="17"/>
  <c r="CK510" i="17"/>
  <c r="CM510" i="17" s="1"/>
  <c r="CN510" i="17" s="1"/>
  <c r="O243" i="19"/>
  <c r="O244" i="19" s="1"/>
  <c r="O245" i="19" s="1"/>
  <c r="O246" i="19" s="1"/>
  <c r="O247" i="19" s="1"/>
  <c r="O248" i="19" s="1"/>
  <c r="O249" i="19" s="1"/>
  <c r="O250" i="19" s="1"/>
  <c r="O251" i="19" s="1"/>
  <c r="O252" i="19" s="1"/>
  <c r="O253" i="19" s="1"/>
  <c r="B402" i="19"/>
  <c r="C402" i="19"/>
  <c r="S402" i="19" s="1"/>
  <c r="I402" i="19"/>
  <c r="A402" i="19"/>
  <c r="D402" i="19"/>
  <c r="H402" i="19"/>
  <c r="CK511" i="17" l="1"/>
  <c r="CM511" i="17" s="1"/>
  <c r="CN511" i="17"/>
  <c r="CO511" i="17"/>
  <c r="CO509" i="19"/>
  <c r="CK509" i="19"/>
  <c r="CM509" i="19" s="1"/>
  <c r="CN509" i="19"/>
  <c r="B403" i="19"/>
  <c r="D403" i="19"/>
  <c r="E403" i="19" s="1"/>
  <c r="H403" i="19"/>
  <c r="C403" i="19"/>
  <c r="S403" i="19" s="1"/>
  <c r="A403" i="19"/>
  <c r="I403" i="19"/>
  <c r="E402" i="19"/>
  <c r="D404" i="19" l="1"/>
  <c r="H404" i="19"/>
  <c r="C404" i="19"/>
  <c r="S404" i="19" s="1"/>
  <c r="B404" i="19"/>
  <c r="I404" i="19"/>
  <c r="A404" i="19"/>
  <c r="CN510" i="19"/>
  <c r="CO510" i="19"/>
  <c r="CK510" i="19"/>
  <c r="CM510" i="19" s="1"/>
  <c r="CO512" i="17"/>
  <c r="CK512" i="17"/>
  <c r="CM512" i="17" s="1"/>
  <c r="CN512" i="17" s="1"/>
  <c r="CK513" i="17" l="1"/>
  <c r="CM513" i="17" s="1"/>
  <c r="CO513" i="17"/>
  <c r="CN513" i="17"/>
  <c r="CO511" i="19"/>
  <c r="CK511" i="19"/>
  <c r="CM511" i="19" s="1"/>
  <c r="CN511" i="19" s="1"/>
  <c r="D405" i="19"/>
  <c r="B405" i="19"/>
  <c r="C405" i="19"/>
  <c r="S405" i="19" s="1"/>
  <c r="A405" i="19"/>
  <c r="H405" i="19"/>
  <c r="I405" i="19" s="1"/>
  <c r="E404" i="19"/>
  <c r="D406" i="19" l="1"/>
  <c r="B406" i="19"/>
  <c r="C406" i="19"/>
  <c r="S406" i="19" s="1"/>
  <c r="A406" i="19"/>
  <c r="H406" i="19"/>
  <c r="I406" i="19" s="1"/>
  <c r="CK512" i="19"/>
  <c r="CM512" i="19" s="1"/>
  <c r="CN512" i="19" s="1"/>
  <c r="CO512" i="19"/>
  <c r="E405" i="19"/>
  <c r="CO514" i="17"/>
  <c r="CN514" i="17"/>
  <c r="CK514" i="17"/>
  <c r="CM514" i="17" s="1"/>
  <c r="CO513" i="19" l="1"/>
  <c r="CK513" i="19"/>
  <c r="CM513" i="19" s="1"/>
  <c r="CN513" i="19"/>
  <c r="I407" i="19"/>
  <c r="D407" i="19"/>
  <c r="B407" i="19"/>
  <c r="C407" i="19"/>
  <c r="S407" i="19" s="1"/>
  <c r="A407" i="19"/>
  <c r="H407" i="19"/>
  <c r="CO515" i="17"/>
  <c r="CK515" i="17"/>
  <c r="CM515" i="17" s="1"/>
  <c r="CN515" i="17" s="1"/>
  <c r="E406" i="19"/>
  <c r="CO516" i="17" l="1"/>
  <c r="CK516" i="17"/>
  <c r="CM516" i="17" s="1"/>
  <c r="CN516" i="17"/>
  <c r="B408" i="19"/>
  <c r="C408" i="19"/>
  <c r="S408" i="19" s="1"/>
  <c r="A408" i="19"/>
  <c r="H408" i="19"/>
  <c r="I408" i="19"/>
  <c r="D408" i="19"/>
  <c r="E408" i="19" s="1"/>
  <c r="CO514" i="19"/>
  <c r="CK514" i="19"/>
  <c r="CM514" i="19" s="1"/>
  <c r="CN514" i="19" s="1"/>
  <c r="E407" i="19"/>
  <c r="CO515" i="19" l="1"/>
  <c r="CK515" i="19"/>
  <c r="CM515" i="19" s="1"/>
  <c r="CN515" i="19" s="1"/>
  <c r="CO517" i="17"/>
  <c r="CK517" i="17"/>
  <c r="CM517" i="17" s="1"/>
  <c r="CN517" i="17" s="1"/>
  <c r="B409" i="19"/>
  <c r="H409" i="19"/>
  <c r="D409" i="19"/>
  <c r="E409" i="19" s="1"/>
  <c r="C409" i="19"/>
  <c r="S409" i="19" s="1"/>
  <c r="I409" i="19"/>
  <c r="A409" i="19"/>
  <c r="CO518" i="17" l="1"/>
  <c r="CK518" i="17"/>
  <c r="CM518" i="17" s="1"/>
  <c r="CN518" i="17"/>
  <c r="CK516" i="19"/>
  <c r="CM516" i="19" s="1"/>
  <c r="CN516" i="19" s="1"/>
  <c r="CO516" i="19"/>
  <c r="A410" i="19"/>
  <c r="H410" i="19"/>
  <c r="I410" i="19" s="1"/>
  <c r="B410" i="19"/>
  <c r="D410" i="19"/>
  <c r="C410" i="19"/>
  <c r="S410" i="19" s="1"/>
  <c r="CO517" i="19" l="1"/>
  <c r="CK517" i="19"/>
  <c r="CM517" i="19" s="1"/>
  <c r="CN517" i="19" s="1"/>
  <c r="I411" i="19"/>
  <c r="D411" i="19"/>
  <c r="B411" i="19"/>
  <c r="C411" i="19"/>
  <c r="S411" i="19" s="1"/>
  <c r="A411" i="19"/>
  <c r="H411" i="19"/>
  <c r="E410" i="19"/>
  <c r="CK519" i="17"/>
  <c r="CM519" i="17" s="1"/>
  <c r="CN519" i="17" s="1"/>
  <c r="CO519" i="17"/>
  <c r="CO518" i="19" l="1"/>
  <c r="CK518" i="19"/>
  <c r="CM518" i="19" s="1"/>
  <c r="CN518" i="19" s="1"/>
  <c r="CK520" i="17"/>
  <c r="CM520" i="17" s="1"/>
  <c r="CN520" i="17" s="1"/>
  <c r="CO520" i="17"/>
  <c r="D412" i="19"/>
  <c r="A412" i="19"/>
  <c r="B412" i="19"/>
  <c r="H412" i="19"/>
  <c r="I412" i="19"/>
  <c r="C412" i="19"/>
  <c r="S412" i="19" s="1"/>
  <c r="E411" i="19"/>
  <c r="CO521" i="17" l="1"/>
  <c r="CK521" i="17"/>
  <c r="CM521" i="17" s="1"/>
  <c r="CN521" i="17" s="1"/>
  <c r="CO519" i="19"/>
  <c r="CK519" i="19"/>
  <c r="CM519" i="19" s="1"/>
  <c r="CN519" i="19" s="1"/>
  <c r="B413" i="19"/>
  <c r="D413" i="19"/>
  <c r="A413" i="19"/>
  <c r="C413" i="19"/>
  <c r="H413" i="19"/>
  <c r="I413" i="19" s="1"/>
  <c r="E412" i="19"/>
  <c r="CO522" i="17" l="1"/>
  <c r="CK522" i="17"/>
  <c r="CM522" i="17" s="1"/>
  <c r="CN522" i="17"/>
  <c r="CO520" i="19"/>
  <c r="CK520" i="19"/>
  <c r="CM520" i="19" s="1"/>
  <c r="CN520" i="19" s="1"/>
  <c r="E413" i="19"/>
  <c r="E17" i="19" s="1"/>
  <c r="S414" i="19"/>
  <c r="S413" i="19"/>
  <c r="E11" i="19"/>
  <c r="E26" i="17" s="1"/>
  <c r="I13" i="17" s="1"/>
  <c r="E10" i="19"/>
  <c r="E25" i="17" s="1"/>
  <c r="CO521" i="19" l="1"/>
  <c r="CK521" i="19"/>
  <c r="CM521" i="19" s="1"/>
  <c r="CN521" i="19"/>
  <c r="CO523" i="17"/>
  <c r="CK523" i="17"/>
  <c r="CM523" i="17" s="1"/>
  <c r="CN523" i="17" s="1"/>
  <c r="I14" i="17"/>
  <c r="I20" i="17"/>
  <c r="J26" i="17" s="1"/>
  <c r="J24" i="17" s="1"/>
  <c r="CO524" i="17" l="1"/>
  <c r="CK524" i="17"/>
  <c r="CM524" i="17" s="1"/>
  <c r="CN524" i="17" s="1"/>
  <c r="CK522" i="19"/>
  <c r="CM522" i="19" s="1"/>
  <c r="CO522" i="19"/>
  <c r="CN522" i="19"/>
  <c r="CO525" i="17" l="1"/>
  <c r="CK525" i="17"/>
  <c r="CM525" i="17" s="1"/>
  <c r="CN525" i="17" s="1"/>
  <c r="CK523" i="19"/>
  <c r="CM523" i="19" s="1"/>
  <c r="CN523" i="19" s="1"/>
  <c r="CO523" i="19"/>
  <c r="CO524" i="19" l="1"/>
  <c r="CK524" i="19"/>
  <c r="CM524" i="19" s="1"/>
  <c r="CN524" i="19"/>
  <c r="CK526" i="17"/>
  <c r="CM526" i="17" s="1"/>
  <c r="CN526" i="17" s="1"/>
  <c r="CO526" i="17"/>
  <c r="CO527" i="17" l="1"/>
  <c r="CK527" i="17"/>
  <c r="CM527" i="17" s="1"/>
  <c r="CN527" i="17" s="1"/>
  <c r="CK525" i="19"/>
  <c r="CM525" i="19" s="1"/>
  <c r="CN525" i="19" s="1"/>
  <c r="CO525" i="19"/>
  <c r="CK526" i="19" l="1"/>
  <c r="CM526" i="19" s="1"/>
  <c r="CO526" i="19"/>
  <c r="CN526" i="19"/>
  <c r="CO528" i="17"/>
  <c r="CK528" i="17"/>
  <c r="CM528" i="17" s="1"/>
  <c r="CN528" i="17" s="1"/>
  <c r="CO529" i="17" l="1"/>
  <c r="CK529" i="17"/>
  <c r="CM529" i="17" s="1"/>
  <c r="CN529" i="17" s="1"/>
  <c r="CN527" i="19"/>
  <c r="CO527" i="19"/>
  <c r="CK527" i="19"/>
  <c r="CM527" i="19" s="1"/>
  <c r="CO530" i="17" l="1"/>
  <c r="CK530" i="17"/>
  <c r="CM530" i="17" s="1"/>
  <c r="CN530" i="17" s="1"/>
  <c r="CO528" i="19"/>
  <c r="CK528" i="19"/>
  <c r="CM528" i="19" s="1"/>
  <c r="CN528" i="19"/>
  <c r="CO531" i="17" l="1"/>
  <c r="CK531" i="17"/>
  <c r="CM531" i="17" s="1"/>
  <c r="CN531" i="17" s="1"/>
  <c r="CK529" i="19"/>
  <c r="CM529" i="19" s="1"/>
  <c r="CN529" i="19" s="1"/>
  <c r="CO529" i="19"/>
  <c r="CO530" i="19" l="1"/>
  <c r="CK530" i="19"/>
  <c r="CM530" i="19" s="1"/>
  <c r="CN530" i="19"/>
  <c r="CN532" i="17"/>
  <c r="CO532" i="17"/>
  <c r="CK532" i="17"/>
  <c r="CM532" i="17" s="1"/>
  <c r="CO533" i="17" l="1"/>
  <c r="CK533" i="17"/>
  <c r="CM533" i="17" s="1"/>
  <c r="CN533" i="17" s="1"/>
  <c r="CK531" i="19"/>
  <c r="CM531" i="19" s="1"/>
  <c r="CN531" i="19" s="1"/>
  <c r="CO531" i="19"/>
  <c r="CO532" i="19" l="1"/>
  <c r="CK532" i="19"/>
  <c r="CM532" i="19" s="1"/>
  <c r="CN532" i="19" s="1"/>
  <c r="CK534" i="17"/>
  <c r="CM534" i="17" s="1"/>
  <c r="CN534" i="17" s="1"/>
  <c r="O267" i="17"/>
  <c r="CO534" i="17"/>
  <c r="CO535" i="17" l="1"/>
  <c r="CK535" i="17"/>
  <c r="CM535" i="17" s="1"/>
  <c r="CN535" i="17" s="1"/>
  <c r="CK533" i="19"/>
  <c r="CM533" i="19" s="1"/>
  <c r="CN533" i="19" s="1"/>
  <c r="O266" i="19"/>
  <c r="CO533" i="19"/>
  <c r="O256" i="17"/>
  <c r="O257" i="17" s="1"/>
  <c r="O258" i="17" s="1"/>
  <c r="O259" i="17" s="1"/>
  <c r="O260" i="17" s="1"/>
  <c r="O261" i="17" s="1"/>
  <c r="O262" i="17" s="1"/>
  <c r="O263" i="17" s="1"/>
  <c r="O264" i="17" s="1"/>
  <c r="O265" i="17" s="1"/>
  <c r="O266" i="17" s="1"/>
  <c r="CK534" i="19" l="1"/>
  <c r="CM534" i="19" s="1"/>
  <c r="CN534" i="19"/>
  <c r="CO534" i="19"/>
  <c r="CN536" i="17"/>
  <c r="CO536" i="17"/>
  <c r="CK536" i="17"/>
  <c r="CM536" i="17" s="1"/>
  <c r="O255" i="19"/>
  <c r="O256" i="19" s="1"/>
  <c r="O257" i="19" s="1"/>
  <c r="O258" i="19" s="1"/>
  <c r="O259" i="19" s="1"/>
  <c r="O260" i="19" s="1"/>
  <c r="O261" i="19" s="1"/>
  <c r="O262" i="19" s="1"/>
  <c r="O263" i="19" s="1"/>
  <c r="O264" i="19" s="1"/>
  <c r="O265" i="19" s="1"/>
  <c r="CO537" i="17" l="1"/>
  <c r="CK537" i="17"/>
  <c r="CM537" i="17" s="1"/>
  <c r="CN537" i="17" s="1"/>
  <c r="CK535" i="19"/>
  <c r="CM535" i="19" s="1"/>
  <c r="CN535" i="19" s="1"/>
  <c r="CO535" i="19"/>
  <c r="CN536" i="19" l="1"/>
  <c r="CK536" i="19"/>
  <c r="CM536" i="19" s="1"/>
  <c r="CO536" i="19"/>
  <c r="CN538" i="17"/>
  <c r="CO538" i="17"/>
  <c r="CK538" i="17"/>
  <c r="CM538" i="17" s="1"/>
  <c r="CO539" i="17" l="1"/>
  <c r="CK539" i="17"/>
  <c r="CM539" i="17" s="1"/>
  <c r="CN539" i="17" s="1"/>
  <c r="CN537" i="19"/>
  <c r="CO537" i="19"/>
  <c r="CK537" i="19"/>
  <c r="CM537" i="19" s="1"/>
  <c r="CO540" i="17" l="1"/>
  <c r="CK540" i="17"/>
  <c r="CM540" i="17" s="1"/>
  <c r="CN540" i="17" s="1"/>
  <c r="CO538" i="19"/>
  <c r="CK538" i="19"/>
  <c r="CM538" i="19" s="1"/>
  <c r="CN538" i="19" s="1"/>
  <c r="CO539" i="19" l="1"/>
  <c r="CK539" i="19"/>
  <c r="CM539" i="19" s="1"/>
  <c r="CN539" i="19" s="1"/>
  <c r="CO541" i="17"/>
  <c r="CK541" i="17"/>
  <c r="CM541" i="17" s="1"/>
  <c r="CN541" i="17" s="1"/>
  <c r="CK542" i="17" l="1"/>
  <c r="CM542" i="17" s="1"/>
  <c r="CN542" i="17" s="1"/>
  <c r="CO542" i="17"/>
  <c r="CO540" i="19"/>
  <c r="CK540" i="19"/>
  <c r="CM540" i="19" s="1"/>
  <c r="CN540" i="19" s="1"/>
  <c r="CK541" i="19" l="1"/>
  <c r="CM541" i="19" s="1"/>
  <c r="CN541" i="19" s="1"/>
  <c r="CO541" i="19"/>
  <c r="CO543" i="17"/>
  <c r="CK543" i="17"/>
  <c r="CM543" i="17" s="1"/>
  <c r="CN543" i="17" s="1"/>
  <c r="CO544" i="17" l="1"/>
  <c r="CK544" i="17"/>
  <c r="CM544" i="17" s="1"/>
  <c r="CN544" i="17" s="1"/>
  <c r="CK542" i="19"/>
  <c r="CM542" i="19" s="1"/>
  <c r="CN542" i="19" s="1"/>
  <c r="CO542" i="19"/>
  <c r="CO543" i="19" l="1"/>
  <c r="CK543" i="19"/>
  <c r="CM543" i="19" s="1"/>
  <c r="CN543" i="19" s="1"/>
  <c r="CO545" i="17"/>
  <c r="CK545" i="17"/>
  <c r="CM545" i="17" s="1"/>
  <c r="CN545" i="17" s="1"/>
  <c r="CO546" i="17" l="1"/>
  <c r="CK546" i="17"/>
  <c r="CM546" i="17" s="1"/>
  <c r="CN546" i="17" s="1"/>
  <c r="CO544" i="19"/>
  <c r="CK544" i="19"/>
  <c r="CM544" i="19" s="1"/>
  <c r="CN544" i="19"/>
  <c r="CO547" i="17" l="1"/>
  <c r="CK547" i="17"/>
  <c r="CM547" i="17" s="1"/>
  <c r="CN547" i="17" s="1"/>
  <c r="CN545" i="19"/>
  <c r="CO545" i="19"/>
  <c r="CK545" i="19"/>
  <c r="CM545" i="19" s="1"/>
  <c r="CO548" i="17" l="1"/>
  <c r="CK548" i="17"/>
  <c r="CM548" i="17" s="1"/>
  <c r="CN548" i="17" s="1"/>
  <c r="CO546" i="19"/>
  <c r="CK546" i="19"/>
  <c r="CM546" i="19" s="1"/>
  <c r="CN546" i="19" s="1"/>
  <c r="CK547" i="19" l="1"/>
  <c r="CM547" i="19" s="1"/>
  <c r="CN547" i="19" s="1"/>
  <c r="CO547" i="19"/>
  <c r="CO549" i="17"/>
  <c r="CK549" i="17"/>
  <c r="CM549" i="17" s="1"/>
  <c r="CN549" i="17" s="1"/>
  <c r="CO550" i="17" l="1"/>
  <c r="CK550" i="17"/>
  <c r="CM550" i="17" s="1"/>
  <c r="CN550" i="17" s="1"/>
  <c r="CO548" i="19"/>
  <c r="CK548" i="19"/>
  <c r="CM548" i="19" s="1"/>
  <c r="CN548" i="19" s="1"/>
  <c r="CO549" i="19" l="1"/>
  <c r="CK549" i="19"/>
  <c r="CM549" i="19" s="1"/>
  <c r="CN549" i="19" s="1"/>
  <c r="CN551" i="17"/>
  <c r="CO551" i="17"/>
  <c r="CK551" i="17"/>
  <c r="CM551" i="17" s="1"/>
  <c r="CK550" i="19" l="1"/>
  <c r="CM550" i="19" s="1"/>
  <c r="CO550" i="19"/>
  <c r="CN550" i="19"/>
  <c r="CN552" i="17"/>
  <c r="CO552" i="17"/>
  <c r="CK552" i="17"/>
  <c r="CM552" i="17" s="1"/>
  <c r="CO553" i="17" l="1"/>
  <c r="CK553" i="17"/>
  <c r="CM553" i="17" s="1"/>
  <c r="CN553" i="17" s="1"/>
  <c r="CN551" i="19"/>
  <c r="CK551" i="19"/>
  <c r="CM551" i="19" s="1"/>
  <c r="CO551" i="19"/>
  <c r="CO554" i="17" l="1"/>
  <c r="CK554" i="17"/>
  <c r="CM554" i="17" s="1"/>
  <c r="CN554" i="17" s="1"/>
  <c r="CN552" i="19"/>
  <c r="CO552" i="19"/>
  <c r="CK552" i="19"/>
  <c r="CM552" i="19" s="1"/>
  <c r="CO555" i="17" l="1"/>
  <c r="CK555" i="17"/>
  <c r="CM555" i="17" s="1"/>
  <c r="CN555" i="17" s="1"/>
  <c r="CO553" i="19"/>
  <c r="CK553" i="19"/>
  <c r="CM553" i="19" s="1"/>
  <c r="CN553" i="19"/>
  <c r="CO556" i="17" l="1"/>
  <c r="CK556" i="17"/>
  <c r="CM556" i="17" s="1"/>
  <c r="CN556" i="17" s="1"/>
  <c r="CN554" i="19"/>
  <c r="CO554" i="19"/>
  <c r="CK554" i="19"/>
  <c r="CM554" i="19" s="1"/>
  <c r="CO557" i="17" l="1"/>
  <c r="CK557" i="17"/>
  <c r="CM557" i="17" s="1"/>
  <c r="CN557" i="17" s="1"/>
  <c r="CN555" i="19"/>
  <c r="CO555" i="19"/>
  <c r="CK555" i="19"/>
  <c r="CM555" i="19" s="1"/>
  <c r="CO558" i="17" l="1"/>
  <c r="CK558" i="17"/>
  <c r="CM558" i="17" s="1"/>
  <c r="CN558" i="17" s="1"/>
  <c r="CK556" i="19"/>
  <c r="CM556" i="19" s="1"/>
  <c r="CN556" i="19" s="1"/>
  <c r="CO556" i="19"/>
  <c r="CO557" i="19" l="1"/>
  <c r="CK557" i="19"/>
  <c r="CM557" i="19" s="1"/>
  <c r="CN557" i="19" s="1"/>
  <c r="CO559" i="17"/>
  <c r="CK559" i="17"/>
  <c r="CM559" i="17" s="1"/>
  <c r="CN559" i="17" s="1"/>
  <c r="CO558" i="19" l="1"/>
  <c r="CK558" i="19"/>
  <c r="CM558" i="19" s="1"/>
  <c r="CN558" i="19"/>
  <c r="CO560" i="17"/>
  <c r="O279" i="17"/>
  <c r="CK560" i="17"/>
  <c r="CM560" i="17" s="1"/>
  <c r="CN560" i="17" s="1"/>
  <c r="CK561" i="17" l="1"/>
  <c r="CM561" i="17" s="1"/>
  <c r="CN561" i="17" s="1"/>
  <c r="CO561" i="17"/>
  <c r="CK559" i="19"/>
  <c r="CM559" i="19" s="1"/>
  <c r="CN559" i="19" s="1"/>
  <c r="CO559" i="19"/>
  <c r="O278" i="19"/>
  <c r="O268" i="17"/>
  <c r="O269" i="17" s="1"/>
  <c r="O270" i="17" s="1"/>
  <c r="O271" i="17" s="1"/>
  <c r="O272" i="17" s="1"/>
  <c r="O273" i="17" s="1"/>
  <c r="O274" i="17" s="1"/>
  <c r="O275" i="17" s="1"/>
  <c r="O276" i="17" s="1"/>
  <c r="O277" i="17" s="1"/>
  <c r="O278" i="17" s="1"/>
  <c r="CO560" i="19" l="1"/>
  <c r="CK560" i="19"/>
  <c r="CM560" i="19" s="1"/>
  <c r="CN560" i="19" s="1"/>
  <c r="CO562" i="17"/>
  <c r="CK562" i="17"/>
  <c r="CM562" i="17" s="1"/>
  <c r="CN562" i="17" s="1"/>
  <c r="O267" i="19"/>
  <c r="O268" i="19" s="1"/>
  <c r="O269" i="19" s="1"/>
  <c r="O270" i="19" s="1"/>
  <c r="O271" i="19" s="1"/>
  <c r="O272" i="19" s="1"/>
  <c r="O273" i="19" s="1"/>
  <c r="O274" i="19" s="1"/>
  <c r="O275" i="19" s="1"/>
  <c r="O276" i="19" s="1"/>
  <c r="O277" i="19" s="1"/>
  <c r="CO563" i="17" l="1"/>
  <c r="CK563" i="17"/>
  <c r="CM563" i="17" s="1"/>
  <c r="CN563" i="17" s="1"/>
  <c r="CO561" i="19"/>
  <c r="CK561" i="19"/>
  <c r="CM561" i="19" s="1"/>
  <c r="CN561" i="19"/>
  <c r="CO564" i="17" l="1"/>
  <c r="CK564" i="17"/>
  <c r="CM564" i="17" s="1"/>
  <c r="CN564" i="17" s="1"/>
  <c r="CK562" i="19"/>
  <c r="CM562" i="19" s="1"/>
  <c r="CN562" i="19" s="1"/>
  <c r="CO562" i="19"/>
  <c r="CO563" i="19" l="1"/>
  <c r="CK563" i="19"/>
  <c r="CM563" i="19" s="1"/>
  <c r="CN563" i="19" s="1"/>
  <c r="CN565" i="17"/>
  <c r="CO565" i="17"/>
  <c r="CK565" i="17"/>
  <c r="CM565" i="17" s="1"/>
  <c r="CO564" i="19" l="1"/>
  <c r="CK564" i="19"/>
  <c r="CM564" i="19" s="1"/>
  <c r="CN564" i="19" s="1"/>
  <c r="CO566" i="17"/>
  <c r="CK566" i="17"/>
  <c r="CM566" i="17" s="1"/>
  <c r="CN566" i="17" s="1"/>
  <c r="CO567" i="17" l="1"/>
  <c r="CK567" i="17"/>
  <c r="CM567" i="17" s="1"/>
  <c r="CN567" i="17" s="1"/>
  <c r="CN565" i="19"/>
  <c r="CO565" i="19"/>
  <c r="CK565" i="19"/>
  <c r="CM565" i="19" s="1"/>
  <c r="CO568" i="17" l="1"/>
  <c r="CK568" i="17"/>
  <c r="CM568" i="17" s="1"/>
  <c r="CN568" i="17" s="1"/>
  <c r="CK566" i="19"/>
  <c r="CM566" i="19" s="1"/>
  <c r="CN566" i="19" s="1"/>
  <c r="CO566" i="19"/>
  <c r="CK567" i="19" l="1"/>
  <c r="CM567" i="19" s="1"/>
  <c r="CN567" i="19"/>
  <c r="CO567" i="19"/>
  <c r="CO569" i="17"/>
  <c r="CK569" i="17"/>
  <c r="CM569" i="17" s="1"/>
  <c r="CN569" i="17" s="1"/>
  <c r="CO570" i="17" l="1"/>
  <c r="CK570" i="17"/>
  <c r="CM570" i="17" s="1"/>
  <c r="CN570" i="17" s="1"/>
  <c r="CO568" i="19"/>
  <c r="CK568" i="19"/>
  <c r="CM568" i="19" s="1"/>
  <c r="CN568" i="19"/>
  <c r="CO571" i="17" l="1"/>
  <c r="CK571" i="17"/>
  <c r="CM571" i="17" s="1"/>
  <c r="CN571" i="17" s="1"/>
  <c r="CO569" i="19"/>
  <c r="CK569" i="19"/>
  <c r="CM569" i="19" s="1"/>
  <c r="CN569" i="19"/>
  <c r="CO572" i="17" l="1"/>
  <c r="CK572" i="17"/>
  <c r="CM572" i="17" s="1"/>
  <c r="CN572" i="17" s="1"/>
  <c r="CK570" i="19"/>
  <c r="CM570" i="19" s="1"/>
  <c r="CN570" i="19" s="1"/>
  <c r="CO570" i="19"/>
  <c r="CO571" i="19" l="1"/>
  <c r="CK571" i="19"/>
  <c r="CM571" i="19" s="1"/>
  <c r="CN571" i="19" s="1"/>
  <c r="CN573" i="17"/>
  <c r="CK573" i="17"/>
  <c r="CM573" i="17" s="1"/>
  <c r="CO573" i="17"/>
  <c r="CK572" i="19" l="1"/>
  <c r="CM572" i="19" s="1"/>
  <c r="CN572" i="19" s="1"/>
  <c r="CO572" i="19"/>
  <c r="CO574" i="17"/>
  <c r="CK574" i="17"/>
  <c r="CM574" i="17" s="1"/>
  <c r="CN574" i="17" s="1"/>
  <c r="CO575" i="17" l="1"/>
  <c r="CK575" i="17"/>
  <c r="CM575" i="17" s="1"/>
  <c r="CN575" i="17" s="1"/>
  <c r="CK573" i="19"/>
  <c r="CM573" i="19" s="1"/>
  <c r="CN573" i="19" s="1"/>
  <c r="CO573" i="19"/>
  <c r="CO574" i="19" l="1"/>
  <c r="CK574" i="19"/>
  <c r="CM574" i="19" s="1"/>
  <c r="CN574" i="19" s="1"/>
  <c r="CO576" i="17"/>
  <c r="CK576" i="17"/>
  <c r="CM576" i="17" s="1"/>
  <c r="CN576" i="17" s="1"/>
  <c r="CO577" i="17" l="1"/>
  <c r="CK577" i="17"/>
  <c r="CM577" i="17" s="1"/>
  <c r="CN577" i="17" s="1"/>
  <c r="CO575" i="19"/>
  <c r="CK575" i="19"/>
  <c r="CM575" i="19" s="1"/>
  <c r="CN575" i="19" s="1"/>
  <c r="CO576" i="19" l="1"/>
  <c r="CK576" i="19"/>
  <c r="CM576" i="19" s="1"/>
  <c r="CN576" i="19" s="1"/>
  <c r="CO578" i="17"/>
  <c r="CK578" i="17"/>
  <c r="CM578" i="17" s="1"/>
  <c r="CN578" i="17" s="1"/>
  <c r="CO579" i="17" l="1"/>
  <c r="CK579" i="17"/>
  <c r="CM579" i="17" s="1"/>
  <c r="CN579" i="17" s="1"/>
  <c r="CO577" i="19"/>
  <c r="CK577" i="19"/>
  <c r="CM577" i="19" s="1"/>
  <c r="CN577" i="19" s="1"/>
  <c r="CO578" i="19" l="1"/>
  <c r="CK578" i="19"/>
  <c r="CM578" i="19" s="1"/>
  <c r="CN578" i="19"/>
  <c r="CN580" i="17"/>
  <c r="CO580" i="17"/>
  <c r="CK580" i="17"/>
  <c r="CM580" i="17" s="1"/>
  <c r="CO581" i="17" l="1"/>
  <c r="CK581" i="17"/>
  <c r="CM581" i="17" s="1"/>
  <c r="CN581" i="17" s="1"/>
  <c r="CK579" i="19"/>
  <c r="CM579" i="19" s="1"/>
  <c r="CN579" i="19" s="1"/>
  <c r="CO579" i="19"/>
  <c r="CO582" i="17" l="1"/>
  <c r="CK582" i="17"/>
  <c r="CM582" i="17" s="1"/>
  <c r="CN582" i="17" s="1"/>
  <c r="CN580" i="19"/>
  <c r="CO580" i="19"/>
  <c r="CK580" i="19"/>
  <c r="CM580" i="19" s="1"/>
  <c r="CO583" i="17" l="1"/>
  <c r="CK583" i="17"/>
  <c r="CM583" i="17" s="1"/>
  <c r="CN583" i="17" s="1"/>
  <c r="CO581" i="19"/>
  <c r="CK581" i="19"/>
  <c r="CM581" i="19" s="1"/>
  <c r="CN581" i="19"/>
  <c r="CO584" i="17" l="1"/>
  <c r="CK584" i="17"/>
  <c r="CM584" i="17" s="1"/>
  <c r="CN584" i="17" s="1"/>
  <c r="CK582" i="19"/>
  <c r="CM582" i="19" s="1"/>
  <c r="CN582" i="19" s="1"/>
  <c r="CO582" i="19"/>
  <c r="CO583" i="19" l="1"/>
  <c r="CK583" i="19"/>
  <c r="CM583" i="19" s="1"/>
  <c r="CN583" i="19" s="1"/>
  <c r="CN585" i="17"/>
  <c r="CO585" i="17"/>
  <c r="CK585" i="17"/>
  <c r="CM585" i="17" s="1"/>
  <c r="CO584" i="19" l="1"/>
  <c r="CK584" i="19"/>
  <c r="CM584" i="19" s="1"/>
  <c r="CN584" i="19"/>
  <c r="CN586" i="17"/>
  <c r="O291" i="17"/>
  <c r="CK586" i="17"/>
  <c r="CM586" i="17" s="1"/>
  <c r="CO586" i="17"/>
  <c r="CO587" i="17" l="1"/>
  <c r="CK587" i="17"/>
  <c r="CM587" i="17" s="1"/>
  <c r="CN587" i="17" s="1"/>
  <c r="O290" i="19"/>
  <c r="CO585" i="19"/>
  <c r="CK585" i="19"/>
  <c r="CM585" i="19" s="1"/>
  <c r="CN585" i="19" s="1"/>
  <c r="O280" i="17"/>
  <c r="O281" i="17" s="1"/>
  <c r="O282" i="17" s="1"/>
  <c r="O283" i="17" s="1"/>
  <c r="O284" i="17" s="1"/>
  <c r="O285" i="17" s="1"/>
  <c r="O286" i="17" s="1"/>
  <c r="O287" i="17" s="1"/>
  <c r="O288" i="17" s="1"/>
  <c r="O289" i="17" s="1"/>
  <c r="O290" i="17" s="1"/>
  <c r="CO588" i="17" l="1"/>
  <c r="CK588" i="17"/>
  <c r="CM588" i="17" s="1"/>
  <c r="CN588" i="17" s="1"/>
  <c r="CK586" i="19"/>
  <c r="CM586" i="19" s="1"/>
  <c r="CN586" i="19" s="1"/>
  <c r="CO586" i="19"/>
  <c r="O279" i="19"/>
  <c r="O280" i="19" s="1"/>
  <c r="O281" i="19" s="1"/>
  <c r="O282" i="19" s="1"/>
  <c r="O283" i="19" s="1"/>
  <c r="O284" i="19" s="1"/>
  <c r="O285" i="19" s="1"/>
  <c r="O286" i="19" s="1"/>
  <c r="O287" i="19" s="1"/>
  <c r="O288" i="19" s="1"/>
  <c r="O289" i="19" s="1"/>
  <c r="CO587" i="19" l="1"/>
  <c r="CK587" i="19"/>
  <c r="CM587" i="19" s="1"/>
  <c r="CN587" i="19" s="1"/>
  <c r="CO589" i="17"/>
  <c r="CK589" i="17"/>
  <c r="CM589" i="17" s="1"/>
  <c r="CN589" i="17" s="1"/>
  <c r="CO590" i="17" l="1"/>
  <c r="CK590" i="17"/>
  <c r="CM590" i="17" s="1"/>
  <c r="CN590" i="17" s="1"/>
  <c r="CO588" i="19"/>
  <c r="CK588" i="19"/>
  <c r="CM588" i="19" s="1"/>
  <c r="CN588" i="19" s="1"/>
  <c r="CO591" i="17" l="1"/>
  <c r="CK591" i="17"/>
  <c r="CM591" i="17" s="1"/>
  <c r="CN591" i="17" s="1"/>
  <c r="CK589" i="19"/>
  <c r="CM589" i="19" s="1"/>
  <c r="CN589" i="19" s="1"/>
  <c r="CO589" i="19"/>
  <c r="CK590" i="19" l="1"/>
  <c r="CM590" i="19" s="1"/>
  <c r="CN590" i="19" s="1"/>
  <c r="CO590" i="19"/>
  <c r="CN592" i="17"/>
  <c r="CO592" i="17"/>
  <c r="CK592" i="17"/>
  <c r="CM592" i="17" s="1"/>
  <c r="CO591" i="19" l="1"/>
  <c r="CK591" i="19"/>
  <c r="CM591" i="19" s="1"/>
  <c r="CN591" i="19" s="1"/>
  <c r="CN593" i="17"/>
  <c r="CO593" i="17"/>
  <c r="CK593" i="17"/>
  <c r="CM593" i="17" s="1"/>
  <c r="CO592" i="19" l="1"/>
  <c r="CK592" i="19"/>
  <c r="CM592" i="19" s="1"/>
  <c r="CN592" i="19"/>
  <c r="CO594" i="17"/>
  <c r="CK594" i="17"/>
  <c r="CM594" i="17" s="1"/>
  <c r="CN594" i="17" s="1"/>
  <c r="CO595" i="17" l="1"/>
  <c r="CK595" i="17"/>
  <c r="CM595" i="17" s="1"/>
  <c r="CN595" i="17" s="1"/>
  <c r="CN593" i="19"/>
  <c r="CO593" i="19"/>
  <c r="CK593" i="19"/>
  <c r="CM593" i="19" s="1"/>
  <c r="CO596" i="17" l="1"/>
  <c r="CK596" i="17"/>
  <c r="CM596" i="17" s="1"/>
  <c r="CN596" i="17" s="1"/>
  <c r="CN594" i="19"/>
  <c r="CO594" i="19"/>
  <c r="CK594" i="19"/>
  <c r="CM594" i="19" s="1"/>
  <c r="CO597" i="17" l="1"/>
  <c r="CK597" i="17"/>
  <c r="CM597" i="17" s="1"/>
  <c r="CN597" i="17" s="1"/>
  <c r="CO595" i="19"/>
  <c r="CK595" i="19"/>
  <c r="CM595" i="19" s="1"/>
  <c r="CN595" i="19"/>
  <c r="CO598" i="17" l="1"/>
  <c r="CK598" i="17"/>
  <c r="CM598" i="17" s="1"/>
  <c r="CN598" i="17" s="1"/>
  <c r="CO596" i="19"/>
  <c r="CK596" i="19"/>
  <c r="CM596" i="19" s="1"/>
  <c r="CN596" i="19" s="1"/>
  <c r="CO597" i="19" l="1"/>
  <c r="CK597" i="19"/>
  <c r="CM597" i="19" s="1"/>
  <c r="CN597" i="19" s="1"/>
  <c r="CN599" i="17"/>
  <c r="CO599" i="17"/>
  <c r="CK599" i="17"/>
  <c r="CM599" i="17" s="1"/>
  <c r="CK598" i="19" l="1"/>
  <c r="CM598" i="19" s="1"/>
  <c r="CN598" i="19" s="1"/>
  <c r="CO598" i="19"/>
  <c r="CN600" i="17"/>
  <c r="CO600" i="17"/>
  <c r="CK600" i="17"/>
  <c r="CM600" i="17" s="1"/>
  <c r="CO599" i="19" l="1"/>
  <c r="CK599" i="19"/>
  <c r="CM599" i="19" s="1"/>
  <c r="CN599" i="19"/>
  <c r="CO601" i="17"/>
  <c r="CK601" i="17"/>
  <c r="CM601" i="17" s="1"/>
  <c r="CN601" i="17" s="1"/>
  <c r="CO602" i="17" l="1"/>
  <c r="CK602" i="17"/>
  <c r="CM602" i="17" s="1"/>
  <c r="CN602" i="17" s="1"/>
  <c r="CO600" i="19"/>
  <c r="CK600" i="19"/>
  <c r="CM600" i="19" s="1"/>
  <c r="CN600" i="19"/>
  <c r="CO603" i="17" l="1"/>
  <c r="CK603" i="17"/>
  <c r="CM603" i="17" s="1"/>
  <c r="CN603" i="17" s="1"/>
  <c r="CN601" i="19"/>
  <c r="CO601" i="19"/>
  <c r="CK601" i="19"/>
  <c r="CM601" i="19" s="1"/>
  <c r="CO604" i="17" l="1"/>
  <c r="CK604" i="17"/>
  <c r="CM604" i="17" s="1"/>
  <c r="CN604" i="17" s="1"/>
  <c r="CO602" i="19"/>
  <c r="CK602" i="19"/>
  <c r="CM602" i="19" s="1"/>
  <c r="CN602" i="19" s="1"/>
  <c r="CK603" i="19" l="1"/>
  <c r="CM603" i="19" s="1"/>
  <c r="CN603" i="19" s="1"/>
  <c r="CO603" i="19"/>
  <c r="CN605" i="17"/>
  <c r="CO605" i="17"/>
  <c r="CK605" i="17"/>
  <c r="CM605" i="17" s="1"/>
  <c r="CK604" i="19" l="1"/>
  <c r="CM604" i="19" s="1"/>
  <c r="CN604" i="19" s="1"/>
  <c r="CO604" i="19"/>
  <c r="CN606" i="17"/>
  <c r="CO606" i="17"/>
  <c r="CK606" i="17"/>
  <c r="CM606" i="17" s="1"/>
  <c r="CO605" i="19" l="1"/>
  <c r="CK605" i="19"/>
  <c r="CM605" i="19" s="1"/>
  <c r="CN605" i="19" s="1"/>
  <c r="CO607" i="17"/>
  <c r="CK607" i="17"/>
  <c r="CM607" i="17" s="1"/>
  <c r="CN607" i="17" s="1"/>
  <c r="CO608" i="17" l="1"/>
  <c r="CK608" i="17"/>
  <c r="CM608" i="17" s="1"/>
  <c r="CN608" i="17" s="1"/>
  <c r="CO606" i="19"/>
  <c r="CK606" i="19"/>
  <c r="CM606" i="19" s="1"/>
  <c r="CN606" i="19" s="1"/>
  <c r="CO607" i="19" l="1"/>
  <c r="CK607" i="19"/>
  <c r="CM607" i="19" s="1"/>
  <c r="CN607" i="19" s="1"/>
  <c r="CO609" i="17"/>
  <c r="CK609" i="17"/>
  <c r="CM609" i="17" s="1"/>
  <c r="CN609" i="17" s="1"/>
  <c r="CO608" i="19" l="1"/>
  <c r="CK608" i="19"/>
  <c r="CM608" i="19" s="1"/>
  <c r="CN608" i="19" s="1"/>
  <c r="CN610" i="17"/>
  <c r="CO610" i="17"/>
  <c r="CK610" i="17"/>
  <c r="CM610" i="17" s="1"/>
  <c r="CK609" i="19" l="1"/>
  <c r="CM609" i="19" s="1"/>
  <c r="CN609" i="19" s="1"/>
  <c r="CO609" i="19"/>
  <c r="CN611" i="17"/>
  <c r="CO611" i="17"/>
  <c r="CK611" i="17"/>
  <c r="CM611" i="17" s="1"/>
  <c r="CO610" i="19" l="1"/>
  <c r="CK610" i="19"/>
  <c r="CM610" i="19" s="1"/>
  <c r="CN610" i="19" s="1"/>
  <c r="O303" i="17"/>
  <c r="CO612" i="17"/>
  <c r="CK612" i="17"/>
  <c r="CM612" i="17" s="1"/>
  <c r="CN612" i="17" s="1"/>
  <c r="O302" i="19" l="1"/>
  <c r="CO611" i="19"/>
  <c r="CK611" i="19"/>
  <c r="CM611" i="19" s="1"/>
  <c r="CN611" i="19" s="1"/>
  <c r="CO613" i="17"/>
  <c r="CK613" i="17"/>
  <c r="CM613" i="17" s="1"/>
  <c r="CN613" i="17"/>
  <c r="O292" i="17"/>
  <c r="O293" i="17" s="1"/>
  <c r="O294" i="17" s="1"/>
  <c r="O295" i="17" s="1"/>
  <c r="O296" i="17" s="1"/>
  <c r="O297" i="17" s="1"/>
  <c r="O298" i="17" s="1"/>
  <c r="O299" i="17" s="1"/>
  <c r="O300" i="17" s="1"/>
  <c r="O301" i="17" s="1"/>
  <c r="O302" i="17" s="1"/>
  <c r="CO612" i="19" l="1"/>
  <c r="CK612" i="19"/>
  <c r="CM612" i="19" s="1"/>
  <c r="CN612" i="19" s="1"/>
  <c r="CO614" i="17"/>
  <c r="CK614" i="17"/>
  <c r="CM614" i="17" s="1"/>
  <c r="CN614" i="17" s="1"/>
  <c r="O291" i="19"/>
  <c r="O292" i="19" s="1"/>
  <c r="O293" i="19" s="1"/>
  <c r="O294" i="19" s="1"/>
  <c r="O295" i="19" s="1"/>
  <c r="O296" i="19" s="1"/>
  <c r="O297" i="19" s="1"/>
  <c r="O298" i="19" s="1"/>
  <c r="O299" i="19" s="1"/>
  <c r="O300" i="19" s="1"/>
  <c r="O301" i="19" s="1"/>
  <c r="CO615" i="17" l="1"/>
  <c r="CK615" i="17"/>
  <c r="CM615" i="17" s="1"/>
  <c r="CN615" i="17" s="1"/>
  <c r="CN613" i="19"/>
  <c r="CO613" i="19"/>
  <c r="CK613" i="19"/>
  <c r="CM613" i="19" s="1"/>
  <c r="CO616" i="17" l="1"/>
  <c r="CK616" i="17"/>
  <c r="CM616" i="17" s="1"/>
  <c r="CN616" i="17" s="1"/>
  <c r="CO614" i="19"/>
  <c r="CK614" i="19"/>
  <c r="CM614" i="19" s="1"/>
  <c r="CN614" i="19" s="1"/>
  <c r="CO615" i="19" l="1"/>
  <c r="CK615" i="19"/>
  <c r="CM615" i="19" s="1"/>
  <c r="CN615" i="19" s="1"/>
  <c r="CN617" i="17"/>
  <c r="CO617" i="17"/>
  <c r="CK617" i="17"/>
  <c r="CM617" i="17" s="1"/>
  <c r="CK616" i="19" l="1"/>
  <c r="CM616" i="19" s="1"/>
  <c r="CN616" i="19" s="1"/>
  <c r="CO616" i="19"/>
  <c r="CN618" i="17"/>
  <c r="CO618" i="17"/>
  <c r="CK618" i="17"/>
  <c r="CM618" i="17" s="1"/>
  <c r="CK617" i="19" l="1"/>
  <c r="CM617" i="19" s="1"/>
  <c r="CN617" i="19" s="1"/>
  <c r="CO617" i="19"/>
  <c r="CN619" i="17"/>
  <c r="CK619" i="17"/>
  <c r="CM619" i="17" s="1"/>
  <c r="CO619" i="17"/>
  <c r="CO618" i="19" l="1"/>
  <c r="CK618" i="19"/>
  <c r="CM618" i="19" s="1"/>
  <c r="CN618" i="19" s="1"/>
  <c r="CN620" i="17"/>
  <c r="CO620" i="17"/>
  <c r="CK620" i="17"/>
  <c r="CM620" i="17" s="1"/>
  <c r="CO619" i="19" l="1"/>
  <c r="CK619" i="19"/>
  <c r="CM619" i="19" s="1"/>
  <c r="CN619" i="19" s="1"/>
  <c r="CN621" i="17"/>
  <c r="CO621" i="17"/>
  <c r="CK621" i="17"/>
  <c r="CM621" i="17" s="1"/>
  <c r="CK620" i="19" l="1"/>
  <c r="CM620" i="19" s="1"/>
  <c r="CN620" i="19"/>
  <c r="CO620" i="19"/>
  <c r="CO622" i="17"/>
  <c r="CK622" i="17"/>
  <c r="CM622" i="17" s="1"/>
  <c r="CN622" i="17" s="1"/>
  <c r="CO623" i="17" l="1"/>
  <c r="CK623" i="17"/>
  <c r="CM623" i="17" s="1"/>
  <c r="CN623" i="17" s="1"/>
  <c r="CN621" i="19"/>
  <c r="CK621" i="19"/>
  <c r="CM621" i="19" s="1"/>
  <c r="CO621" i="19"/>
  <c r="CO624" i="17" l="1"/>
  <c r="CK624" i="17"/>
  <c r="CM624" i="17" s="1"/>
  <c r="CN624" i="17" s="1"/>
  <c r="CO622" i="19"/>
  <c r="CK622" i="19"/>
  <c r="CM622" i="19" s="1"/>
  <c r="CN622" i="19"/>
  <c r="CO625" i="17" l="1"/>
  <c r="CK625" i="17"/>
  <c r="CM625" i="17" s="1"/>
  <c r="CN625" i="17" s="1"/>
  <c r="CN623" i="19"/>
  <c r="CO623" i="19"/>
  <c r="CK623" i="19"/>
  <c r="CM623" i="19" s="1"/>
  <c r="CO626" i="17" l="1"/>
  <c r="CK626" i="17"/>
  <c r="CM626" i="17" s="1"/>
  <c r="CN626" i="17" s="1"/>
  <c r="CO624" i="19"/>
  <c r="CK624" i="19"/>
  <c r="CM624" i="19" s="1"/>
  <c r="CN624" i="19"/>
  <c r="CO627" i="17" l="1"/>
  <c r="CK627" i="17"/>
  <c r="CM627" i="17" s="1"/>
  <c r="CN627" i="17" s="1"/>
  <c r="CO625" i="19"/>
  <c r="CK625" i="19"/>
  <c r="CM625" i="19" s="1"/>
  <c r="CN625" i="19" s="1"/>
  <c r="CO626" i="19" l="1"/>
  <c r="CK626" i="19"/>
  <c r="CM626" i="19" s="1"/>
  <c r="CN626" i="19" s="1"/>
  <c r="CO628" i="17"/>
  <c r="CK628" i="17"/>
  <c r="CM628" i="17" s="1"/>
  <c r="CN628" i="17" s="1"/>
  <c r="CK629" i="17" l="1"/>
  <c r="CM629" i="17" s="1"/>
  <c r="CN629" i="17" s="1"/>
  <c r="CO629" i="17"/>
  <c r="CN627" i="19"/>
  <c r="CK627" i="19"/>
  <c r="CM627" i="19" s="1"/>
  <c r="CO627" i="19"/>
  <c r="CO630" i="17" l="1"/>
  <c r="CK630" i="17"/>
  <c r="CM630" i="17" s="1"/>
  <c r="CN630" i="17" s="1"/>
  <c r="CN628" i="19"/>
  <c r="CO628" i="19"/>
  <c r="CK628" i="19"/>
  <c r="CM628" i="19" s="1"/>
  <c r="CO631" i="17" l="1"/>
  <c r="CK631" i="17"/>
  <c r="CM631" i="17" s="1"/>
  <c r="CN631" i="17" s="1"/>
  <c r="CO629" i="19"/>
  <c r="CK629" i="19"/>
  <c r="CM629" i="19" s="1"/>
  <c r="CN629" i="19" s="1"/>
  <c r="CO630" i="19" l="1"/>
  <c r="CK630" i="19"/>
  <c r="CM630" i="19" s="1"/>
  <c r="CN630" i="19"/>
  <c r="CO632" i="17"/>
  <c r="CK632" i="17"/>
  <c r="CM632" i="17" s="1"/>
  <c r="CN632" i="17" s="1"/>
  <c r="CO633" i="17" l="1"/>
  <c r="CK633" i="17"/>
  <c r="CM633" i="17" s="1"/>
  <c r="CN633" i="17" s="1"/>
  <c r="CK631" i="19"/>
  <c r="CM631" i="19" s="1"/>
  <c r="CN631" i="19" s="1"/>
  <c r="CO631" i="19"/>
  <c r="CO632" i="19" l="1"/>
  <c r="CK632" i="19"/>
  <c r="CM632" i="19" s="1"/>
  <c r="CN632" i="19" s="1"/>
  <c r="CN634" i="17"/>
  <c r="CO634" i="17"/>
  <c r="CK634" i="17"/>
  <c r="CM634" i="17" s="1"/>
  <c r="CO633" i="19" l="1"/>
  <c r="CK633" i="19"/>
  <c r="CM633" i="19" s="1"/>
  <c r="CN633" i="19"/>
  <c r="CN635" i="17"/>
  <c r="CO635" i="17"/>
  <c r="CK635" i="17"/>
  <c r="CM635" i="17" s="1"/>
  <c r="CO634" i="19" l="1"/>
  <c r="CK634" i="19"/>
  <c r="CM634" i="19" s="1"/>
  <c r="CN634" i="19" s="1"/>
  <c r="CO636" i="17"/>
  <c r="CK636" i="17"/>
  <c r="CM636" i="17" s="1"/>
  <c r="CN636" i="17" s="1"/>
  <c r="CO637" i="17" l="1"/>
  <c r="CK637" i="17"/>
  <c r="CM637" i="17" s="1"/>
  <c r="CN637" i="17" s="1"/>
  <c r="CN635" i="19"/>
  <c r="CO635" i="19"/>
  <c r="CK635" i="19"/>
  <c r="CM635" i="19" s="1"/>
  <c r="CO638" i="17" l="1"/>
  <c r="CK638" i="17"/>
  <c r="CM638" i="17" s="1"/>
  <c r="CN638" i="17" s="1"/>
  <c r="O315" i="17"/>
  <c r="CO636" i="19"/>
  <c r="CK636" i="19"/>
  <c r="CM636" i="19" s="1"/>
  <c r="CN636" i="19" s="1"/>
  <c r="CK639" i="17" l="1"/>
  <c r="CM639" i="17" s="1"/>
  <c r="CN639" i="17"/>
  <c r="CO639" i="17"/>
  <c r="O314" i="19"/>
  <c r="CO637" i="19"/>
  <c r="CK637" i="19"/>
  <c r="CM637" i="19" s="1"/>
  <c r="CN637" i="19" s="1"/>
  <c r="O304" i="17"/>
  <c r="O305" i="17" s="1"/>
  <c r="O306" i="17" s="1"/>
  <c r="O307" i="17" s="1"/>
  <c r="O308" i="17" s="1"/>
  <c r="O309" i="17" s="1"/>
  <c r="O310" i="17" s="1"/>
  <c r="O311" i="17" s="1"/>
  <c r="O312" i="17" s="1"/>
  <c r="O313" i="17" s="1"/>
  <c r="O314" i="17" s="1"/>
  <c r="CO638" i="19" l="1"/>
  <c r="CK638" i="19"/>
  <c r="CM638" i="19" s="1"/>
  <c r="CN638" i="19" s="1"/>
  <c r="CN640" i="17"/>
  <c r="CO640" i="17"/>
  <c r="CK640" i="17"/>
  <c r="CM640" i="17" s="1"/>
  <c r="O303" i="19"/>
  <c r="O304" i="19" s="1"/>
  <c r="O305" i="19" s="1"/>
  <c r="O306" i="19" s="1"/>
  <c r="O307" i="19" s="1"/>
  <c r="O308" i="19" s="1"/>
  <c r="O309" i="19" s="1"/>
  <c r="O310" i="19" s="1"/>
  <c r="O311" i="19" s="1"/>
  <c r="O312" i="19" s="1"/>
  <c r="O313" i="19" s="1"/>
  <c r="CO639" i="19" l="1"/>
  <c r="CK639" i="19"/>
  <c r="CM639" i="19" s="1"/>
  <c r="CN639" i="19"/>
  <c r="CO641" i="17"/>
  <c r="CK641" i="17"/>
  <c r="CM641" i="17" s="1"/>
  <c r="CN641" i="17" s="1"/>
  <c r="CO642" i="17" l="1"/>
  <c r="CK642" i="17"/>
  <c r="CM642" i="17" s="1"/>
  <c r="CN642" i="17" s="1"/>
  <c r="CO640" i="19"/>
  <c r="CK640" i="19"/>
  <c r="CM640" i="19" s="1"/>
  <c r="CN640" i="19"/>
  <c r="CO643" i="17" l="1"/>
  <c r="CK643" i="17"/>
  <c r="CM643" i="17" s="1"/>
  <c r="CN643" i="17" s="1"/>
  <c r="CO641" i="19"/>
  <c r="CK641" i="19"/>
  <c r="CM641" i="19" s="1"/>
  <c r="CN641" i="19"/>
  <c r="CO644" i="17" l="1"/>
  <c r="CK644" i="17"/>
  <c r="CM644" i="17" s="1"/>
  <c r="CN644" i="17" s="1"/>
  <c r="CN642" i="19"/>
  <c r="CO642" i="19"/>
  <c r="CK642" i="19"/>
  <c r="CM642" i="19" s="1"/>
  <c r="CO645" i="17" l="1"/>
  <c r="CK645" i="17"/>
  <c r="CM645" i="17" s="1"/>
  <c r="CN645" i="17" s="1"/>
  <c r="CK643" i="19"/>
  <c r="CM643" i="19" s="1"/>
  <c r="CN643" i="19" s="1"/>
  <c r="CO643" i="19"/>
  <c r="CK644" i="19" l="1"/>
  <c r="CM644" i="19" s="1"/>
  <c r="CN644" i="19" s="1"/>
  <c r="CO644" i="19"/>
  <c r="CO646" i="17"/>
  <c r="CK646" i="17"/>
  <c r="CM646" i="17" s="1"/>
  <c r="CN646" i="17" s="1"/>
  <c r="CO647" i="17" l="1"/>
  <c r="CK647" i="17"/>
  <c r="CM647" i="17" s="1"/>
  <c r="CN647" i="17" s="1"/>
  <c r="CK645" i="19"/>
  <c r="CM645" i="19" s="1"/>
  <c r="CN645" i="19" s="1"/>
  <c r="CO645" i="19"/>
  <c r="CO648" i="17" l="1"/>
  <c r="CK648" i="17"/>
  <c r="CM648" i="17" s="1"/>
  <c r="CN648" i="17" s="1"/>
  <c r="CO646" i="19"/>
  <c r="CK646" i="19"/>
  <c r="CM646" i="19" s="1"/>
  <c r="CN646" i="19"/>
  <c r="CO649" i="17" l="1"/>
  <c r="CK649" i="17"/>
  <c r="CM649" i="17" s="1"/>
  <c r="CN649" i="17" s="1"/>
  <c r="CO647" i="19"/>
  <c r="CK647" i="19"/>
  <c r="CM647" i="19" s="1"/>
  <c r="CN647" i="19"/>
  <c r="CO650" i="17" l="1"/>
  <c r="CK650" i="17"/>
  <c r="CM650" i="17" s="1"/>
  <c r="CN650" i="17" s="1"/>
  <c r="CO648" i="19"/>
  <c r="CK648" i="19"/>
  <c r="CM648" i="19" s="1"/>
  <c r="CN648" i="19"/>
  <c r="CO651" i="17" l="1"/>
  <c r="CK651" i="17"/>
  <c r="CM651" i="17" s="1"/>
  <c r="CN651" i="17" s="1"/>
  <c r="CO649" i="19"/>
  <c r="CK649" i="19"/>
  <c r="CM649" i="19" s="1"/>
  <c r="CN649" i="19" s="1"/>
  <c r="CO650" i="19" l="1"/>
  <c r="CK650" i="19"/>
  <c r="CM650" i="19" s="1"/>
  <c r="CN650" i="19"/>
  <c r="CN652" i="17"/>
  <c r="CO652" i="17"/>
  <c r="CK652" i="17"/>
  <c r="CM652" i="17" s="1"/>
  <c r="CO651" i="19" l="1"/>
  <c r="CK651" i="19"/>
  <c r="CM651" i="19" s="1"/>
  <c r="CN651" i="19"/>
  <c r="CN653" i="17"/>
  <c r="CO653" i="17"/>
  <c r="CK653" i="17"/>
  <c r="CM653" i="17" s="1"/>
  <c r="CO654" i="17" l="1"/>
  <c r="CK654" i="17"/>
  <c r="CM654" i="17" s="1"/>
  <c r="CN654" i="17" s="1"/>
  <c r="CO652" i="19"/>
  <c r="CK652" i="19"/>
  <c r="CM652" i="19" s="1"/>
  <c r="CN652" i="19"/>
  <c r="CO655" i="17" l="1"/>
  <c r="CK655" i="17"/>
  <c r="CM655" i="17" s="1"/>
  <c r="CN655" i="17" s="1"/>
  <c r="CO653" i="19"/>
  <c r="CK653" i="19"/>
  <c r="CM653" i="19" s="1"/>
  <c r="CN653" i="19" s="1"/>
  <c r="CO654" i="19" l="1"/>
  <c r="CK654" i="19"/>
  <c r="CM654" i="19" s="1"/>
  <c r="CN654" i="19"/>
  <c r="CK656" i="17"/>
  <c r="CM656" i="17" s="1"/>
  <c r="CN656" i="17" s="1"/>
  <c r="CO656" i="17"/>
  <c r="CO657" i="17" l="1"/>
  <c r="CK657" i="17"/>
  <c r="CM657" i="17" s="1"/>
  <c r="CN657" i="17" s="1"/>
  <c r="CO655" i="19"/>
  <c r="CK655" i="19"/>
  <c r="CM655" i="19" s="1"/>
  <c r="CN655" i="19"/>
  <c r="CO658" i="17" l="1"/>
  <c r="CK658" i="17"/>
  <c r="CM658" i="17" s="1"/>
  <c r="CN658" i="17" s="1"/>
  <c r="CK656" i="19"/>
  <c r="CM656" i="19" s="1"/>
  <c r="CN656" i="19" s="1"/>
  <c r="CO656" i="19"/>
  <c r="CO657" i="19" l="1"/>
  <c r="CK657" i="19"/>
  <c r="CM657" i="19" s="1"/>
  <c r="CN657" i="19"/>
  <c r="CN659" i="17"/>
  <c r="CO659" i="17"/>
  <c r="CK659" i="17"/>
  <c r="CM659" i="17" s="1"/>
  <c r="CO660" i="17" l="1"/>
  <c r="CK660" i="17"/>
  <c r="CM660" i="17" s="1"/>
  <c r="CN660" i="17" s="1"/>
  <c r="CK658" i="19"/>
  <c r="CM658" i="19" s="1"/>
  <c r="CN658" i="19" s="1"/>
  <c r="CO658" i="19"/>
  <c r="CO659" i="19" l="1"/>
  <c r="CK659" i="19"/>
  <c r="CM659" i="19" s="1"/>
  <c r="CN659" i="19"/>
  <c r="CO661" i="17"/>
  <c r="CK661" i="17"/>
  <c r="CM661" i="17" s="1"/>
  <c r="CN661" i="17" s="1"/>
  <c r="CO662" i="17" l="1"/>
  <c r="CK662" i="17"/>
  <c r="CM662" i="17" s="1"/>
  <c r="CN662" i="17" s="1"/>
  <c r="CO660" i="19"/>
  <c r="CK660" i="19"/>
  <c r="CM660" i="19" s="1"/>
  <c r="CN660" i="19"/>
  <c r="CO663" i="17" l="1"/>
  <c r="CK663" i="17"/>
  <c r="CM663" i="17" s="1"/>
  <c r="CN663" i="17" s="1"/>
  <c r="CK661" i="19"/>
  <c r="CM661" i="19" s="1"/>
  <c r="CN661" i="19" s="1"/>
  <c r="CO661" i="19"/>
  <c r="CK662" i="19" l="1"/>
  <c r="CM662" i="19" s="1"/>
  <c r="CN662" i="19"/>
  <c r="CO662" i="19"/>
  <c r="CK664" i="17"/>
  <c r="CM664" i="17" s="1"/>
  <c r="CN664" i="17" s="1"/>
  <c r="O327" i="17"/>
  <c r="CO664" i="17"/>
  <c r="CK665" i="17" l="1"/>
  <c r="CM665" i="17" s="1"/>
  <c r="CO665" i="17"/>
  <c r="CN665" i="17"/>
  <c r="O316" i="17"/>
  <c r="O317" i="17" s="1"/>
  <c r="O318" i="17" s="1"/>
  <c r="O319" i="17" s="1"/>
  <c r="O320" i="17" s="1"/>
  <c r="O321" i="17" s="1"/>
  <c r="O322" i="17" s="1"/>
  <c r="O323" i="17" s="1"/>
  <c r="O324" i="17" s="1"/>
  <c r="O325" i="17" s="1"/>
  <c r="O326" i="17" s="1"/>
  <c r="CK663" i="19"/>
  <c r="CM663" i="19" s="1"/>
  <c r="O326" i="19"/>
  <c r="CN663" i="19"/>
  <c r="CO663" i="19"/>
  <c r="CO664" i="19" l="1"/>
  <c r="CK664" i="19"/>
  <c r="CM664" i="19" s="1"/>
  <c r="CN664" i="19" s="1"/>
  <c r="O315" i="19"/>
  <c r="O316" i="19" s="1"/>
  <c r="O317" i="19" s="1"/>
  <c r="O318" i="19" s="1"/>
  <c r="O319" i="19" s="1"/>
  <c r="O320" i="19" s="1"/>
  <c r="O321" i="19" s="1"/>
  <c r="O322" i="19" s="1"/>
  <c r="O323" i="19" s="1"/>
  <c r="O324" i="19" s="1"/>
  <c r="O325" i="19" s="1"/>
  <c r="CO666" i="17"/>
  <c r="CK666" i="17"/>
  <c r="CM666" i="17" s="1"/>
  <c r="CN666" i="17" s="1"/>
  <c r="CK665" i="19" l="1"/>
  <c r="CM665" i="19" s="1"/>
  <c r="CN665" i="19" s="1"/>
  <c r="CO665" i="19"/>
  <c r="CO667" i="17"/>
  <c r="CK667" i="17"/>
  <c r="CM667" i="17" s="1"/>
  <c r="CN667" i="17" s="1"/>
  <c r="CO668" i="17" l="1"/>
  <c r="CK668" i="17"/>
  <c r="CM668" i="17" s="1"/>
  <c r="CN668" i="17" s="1"/>
  <c r="CO666" i="19"/>
  <c r="CK666" i="19"/>
  <c r="CM666" i="19" s="1"/>
  <c r="CN666" i="19"/>
  <c r="CO669" i="17" l="1"/>
  <c r="CK669" i="17"/>
  <c r="CM669" i="17" s="1"/>
  <c r="CN669" i="17" s="1"/>
  <c r="CK667" i="19"/>
  <c r="CM667" i="19" s="1"/>
  <c r="CN667" i="19" s="1"/>
  <c r="CO667" i="19"/>
  <c r="CK668" i="19" l="1"/>
  <c r="CM668" i="19" s="1"/>
  <c r="CN668" i="19" s="1"/>
  <c r="CO668" i="19"/>
  <c r="CN670" i="17"/>
  <c r="CO670" i="17"/>
  <c r="CK670" i="17"/>
  <c r="CM670" i="17" s="1"/>
  <c r="CO669" i="19" l="1"/>
  <c r="CK669" i="19"/>
  <c r="CM669" i="19" s="1"/>
  <c r="CN669" i="19" s="1"/>
  <c r="CN671" i="17"/>
  <c r="CO671" i="17"/>
  <c r="CK671" i="17"/>
  <c r="CM671" i="17" s="1"/>
  <c r="CO670" i="19" l="1"/>
  <c r="CK670" i="19"/>
  <c r="CM670" i="19" s="1"/>
  <c r="CN670" i="19"/>
  <c r="CO672" i="17"/>
  <c r="CK672" i="17"/>
  <c r="CM672" i="17" s="1"/>
  <c r="CN672" i="17" s="1"/>
  <c r="CO673" i="17" l="1"/>
  <c r="CK673" i="17"/>
  <c r="CM673" i="17" s="1"/>
  <c r="CN673" i="17" s="1"/>
  <c r="CK671" i="19"/>
  <c r="CM671" i="19" s="1"/>
  <c r="CN671" i="19" s="1"/>
  <c r="CO671" i="19"/>
  <c r="CK672" i="19" l="1"/>
  <c r="CM672" i="19" s="1"/>
  <c r="CN672" i="19"/>
  <c r="CO672" i="19"/>
  <c r="CO674" i="17"/>
  <c r="CK674" i="17"/>
  <c r="CM674" i="17" s="1"/>
  <c r="CN674" i="17" s="1"/>
  <c r="CO675" i="17" l="1"/>
  <c r="CK675" i="17"/>
  <c r="CM675" i="17" s="1"/>
  <c r="CN675" i="17" s="1"/>
  <c r="CK673" i="19"/>
  <c r="CM673" i="19" s="1"/>
  <c r="CN673" i="19" s="1"/>
  <c r="CO673" i="19"/>
  <c r="CO674" i="19" l="1"/>
  <c r="CK674" i="19"/>
  <c r="CM674" i="19" s="1"/>
  <c r="CN674" i="19"/>
  <c r="CO676" i="17"/>
  <c r="CK676" i="17"/>
  <c r="CM676" i="17" s="1"/>
  <c r="CN676" i="17" s="1"/>
  <c r="CO677" i="17" l="1"/>
  <c r="CK677" i="17"/>
  <c r="CM677" i="17" s="1"/>
  <c r="CN677" i="17" s="1"/>
  <c r="CK675" i="19"/>
  <c r="CM675" i="19" s="1"/>
  <c r="CN675" i="19" s="1"/>
  <c r="CO675" i="19"/>
  <c r="CO676" i="19" l="1"/>
  <c r="CK676" i="19"/>
  <c r="CM676" i="19" s="1"/>
  <c r="CN676" i="19"/>
  <c r="CN678" i="17"/>
  <c r="CO678" i="17"/>
  <c r="CK678" i="17"/>
  <c r="CM678" i="17" s="1"/>
  <c r="CO679" i="17" l="1"/>
  <c r="CK679" i="17"/>
  <c r="CM679" i="17" s="1"/>
  <c r="CN679" i="17" s="1"/>
  <c r="CK677" i="19"/>
  <c r="CM677" i="19" s="1"/>
  <c r="CN677" i="19" s="1"/>
  <c r="CO677" i="19"/>
  <c r="CO678" i="19" l="1"/>
  <c r="CK678" i="19"/>
  <c r="CM678" i="19" s="1"/>
  <c r="CN678" i="19" s="1"/>
  <c r="CN680" i="17"/>
  <c r="CO680" i="17"/>
  <c r="CK680" i="17"/>
  <c r="CM680" i="17" s="1"/>
  <c r="CO679" i="19" l="1"/>
  <c r="CK679" i="19"/>
  <c r="CM679" i="19" s="1"/>
  <c r="CN679" i="19"/>
  <c r="CO681" i="17"/>
  <c r="CK681" i="17"/>
  <c r="CM681" i="17" s="1"/>
  <c r="CN681" i="17" s="1"/>
  <c r="CO682" i="17" l="1"/>
  <c r="CK682" i="17"/>
  <c r="CM682" i="17" s="1"/>
  <c r="CN682" i="17" s="1"/>
  <c r="CK680" i="19"/>
  <c r="CM680" i="19" s="1"/>
  <c r="CN680" i="19" s="1"/>
  <c r="CO680" i="19"/>
  <c r="CO681" i="19" l="1"/>
  <c r="CK681" i="19"/>
  <c r="CM681" i="19" s="1"/>
  <c r="CN681" i="19" s="1"/>
  <c r="CN683" i="17"/>
  <c r="CO683" i="17"/>
  <c r="CK683" i="17"/>
  <c r="CM683" i="17" s="1"/>
  <c r="CO682" i="19" l="1"/>
  <c r="CK682" i="19"/>
  <c r="CM682" i="19" s="1"/>
  <c r="CN682" i="19"/>
  <c r="CN684" i="17"/>
  <c r="CO684" i="17"/>
  <c r="CK684" i="17"/>
  <c r="CM684" i="17" s="1"/>
  <c r="CK683" i="19" l="1"/>
  <c r="CM683" i="19" s="1"/>
  <c r="CO683" i="19"/>
  <c r="CN683" i="19"/>
  <c r="CN685" i="17"/>
  <c r="CO685" i="17"/>
  <c r="CK685" i="17"/>
  <c r="CM685" i="17" s="1"/>
  <c r="CO686" i="17" l="1"/>
  <c r="CK686" i="17"/>
  <c r="CM686" i="17" s="1"/>
  <c r="CN686" i="17" s="1"/>
  <c r="CO684" i="19"/>
  <c r="CK684" i="19"/>
  <c r="CM684" i="19" s="1"/>
  <c r="CN684" i="19"/>
  <c r="CO687" i="17" l="1"/>
  <c r="CK687" i="17"/>
  <c r="CM687" i="17" s="1"/>
  <c r="CN687" i="17" s="1"/>
  <c r="CO685" i="19"/>
  <c r="CK685" i="19"/>
  <c r="CM685" i="19" s="1"/>
  <c r="CN685" i="19"/>
  <c r="CO688" i="17" l="1"/>
  <c r="CK688" i="17"/>
  <c r="CM688" i="17" s="1"/>
  <c r="CN688" i="17" s="1"/>
  <c r="CO686" i="19"/>
  <c r="CK686" i="19"/>
  <c r="CM686" i="19" s="1"/>
  <c r="CN686" i="19"/>
  <c r="CO689" i="17" l="1"/>
  <c r="CK689" i="17"/>
  <c r="CM689" i="17" s="1"/>
  <c r="CN689" i="17" s="1"/>
  <c r="CO687" i="19"/>
  <c r="CK687" i="19"/>
  <c r="CM687" i="19" s="1"/>
  <c r="CN687" i="19"/>
  <c r="CO690" i="17" l="1"/>
  <c r="CK690" i="17"/>
  <c r="CM690" i="17" s="1"/>
  <c r="CN690" i="17" s="1"/>
  <c r="O339" i="17"/>
  <c r="CK688" i="19"/>
  <c r="CM688" i="19" s="1"/>
  <c r="CO688" i="19"/>
  <c r="CN688" i="19"/>
  <c r="CO691" i="17" l="1"/>
  <c r="CK691" i="17"/>
  <c r="CM691" i="17" s="1"/>
  <c r="CN691" i="17" s="1"/>
  <c r="CK689" i="19"/>
  <c r="CM689" i="19" s="1"/>
  <c r="CN689" i="19" s="1"/>
  <c r="CO689" i="19"/>
  <c r="O338" i="19"/>
  <c r="O328" i="17"/>
  <c r="O329" i="17" s="1"/>
  <c r="O330" i="17" s="1"/>
  <c r="O331" i="17" s="1"/>
  <c r="O332" i="17" s="1"/>
  <c r="O333" i="17" s="1"/>
  <c r="O334" i="17" s="1"/>
  <c r="O335" i="17" s="1"/>
  <c r="O336" i="17" s="1"/>
  <c r="O337" i="17" s="1"/>
  <c r="O338" i="17" s="1"/>
  <c r="CO690" i="19" l="1"/>
  <c r="CK690" i="19"/>
  <c r="CM690" i="19" s="1"/>
  <c r="CN690" i="19"/>
  <c r="CO692" i="17"/>
  <c r="CK692" i="17"/>
  <c r="CM692" i="17" s="1"/>
  <c r="CN692" i="17" s="1"/>
  <c r="O327" i="19"/>
  <c r="O328" i="19" s="1"/>
  <c r="O329" i="19" s="1"/>
  <c r="O330" i="19" s="1"/>
  <c r="O331" i="19" s="1"/>
  <c r="O332" i="19" s="1"/>
  <c r="O333" i="19" s="1"/>
  <c r="O334" i="19" s="1"/>
  <c r="O335" i="19" s="1"/>
  <c r="O336" i="19" s="1"/>
  <c r="O337" i="19" s="1"/>
  <c r="CO693" i="17" l="1"/>
  <c r="CK693" i="17"/>
  <c r="CM693" i="17" s="1"/>
  <c r="CN693" i="17" s="1"/>
  <c r="CO691" i="19"/>
  <c r="CK691" i="19"/>
  <c r="CM691" i="19" s="1"/>
  <c r="CN691" i="19"/>
  <c r="CO694" i="17" l="1"/>
  <c r="CK694" i="17"/>
  <c r="CM694" i="17" s="1"/>
  <c r="CN694" i="17" s="1"/>
  <c r="CO692" i="19"/>
  <c r="CK692" i="19"/>
  <c r="CM692" i="19" s="1"/>
  <c r="CN692" i="19"/>
  <c r="CO695" i="17" l="1"/>
  <c r="CK695" i="17"/>
  <c r="CM695" i="17" s="1"/>
  <c r="CN695" i="17" s="1"/>
  <c r="CO693" i="19"/>
  <c r="CK693" i="19"/>
  <c r="CM693" i="19" s="1"/>
  <c r="CN693" i="19"/>
  <c r="CO696" i="17" l="1"/>
  <c r="CK696" i="17"/>
  <c r="CM696" i="17" s="1"/>
  <c r="CN696" i="17" s="1"/>
  <c r="CO694" i="19"/>
  <c r="CK694" i="19"/>
  <c r="CM694" i="19" s="1"/>
  <c r="CN694" i="19" s="1"/>
  <c r="CO695" i="19" l="1"/>
  <c r="CK695" i="19"/>
  <c r="CM695" i="19" s="1"/>
  <c r="CN695" i="19"/>
  <c r="CN697" i="17"/>
  <c r="CO697" i="17"/>
  <c r="CK697" i="17"/>
  <c r="CM697" i="17" s="1"/>
  <c r="CK696" i="19" l="1"/>
  <c r="CM696" i="19" s="1"/>
  <c r="CN696" i="19" s="1"/>
  <c r="CO696" i="19"/>
  <c r="CK698" i="17"/>
  <c r="CM698" i="17" s="1"/>
  <c r="CN698" i="17" s="1"/>
  <c r="CO698" i="17"/>
  <c r="CO699" i="17" l="1"/>
  <c r="CK699" i="17"/>
  <c r="CM699" i="17" s="1"/>
  <c r="CN699" i="17" s="1"/>
  <c r="CK697" i="19"/>
  <c r="CM697" i="19" s="1"/>
  <c r="CN697" i="19" s="1"/>
  <c r="CO697" i="19"/>
  <c r="CK698" i="19" l="1"/>
  <c r="CM698" i="19" s="1"/>
  <c r="CO698" i="19"/>
  <c r="CN698" i="19"/>
  <c r="CO700" i="17"/>
  <c r="CK700" i="17"/>
  <c r="CM700" i="17" s="1"/>
  <c r="CN700" i="17" s="1"/>
  <c r="CO701" i="17" l="1"/>
  <c r="CK701" i="17"/>
  <c r="CM701" i="17" s="1"/>
  <c r="CN701" i="17" s="1"/>
  <c r="CK699" i="19"/>
  <c r="CM699" i="19" s="1"/>
  <c r="CN699" i="19" s="1"/>
  <c r="CO699" i="19"/>
  <c r="CK700" i="19" l="1"/>
  <c r="CM700" i="19" s="1"/>
  <c r="CN700" i="19" s="1"/>
  <c r="CO700" i="19"/>
  <c r="CN702" i="17"/>
  <c r="CK702" i="17"/>
  <c r="CM702" i="17" s="1"/>
  <c r="CO702" i="17"/>
  <c r="CO701" i="19" l="1"/>
  <c r="CK701" i="19"/>
  <c r="CM701" i="19" s="1"/>
  <c r="CN701" i="19"/>
  <c r="CO703" i="17"/>
  <c r="CK703" i="17"/>
  <c r="CM703" i="17" s="1"/>
  <c r="CN703" i="17" s="1"/>
  <c r="CO704" i="17" l="1"/>
  <c r="CK704" i="17"/>
  <c r="CM704" i="17" s="1"/>
  <c r="CN704" i="17" s="1"/>
  <c r="CK702" i="19"/>
  <c r="CM702" i="19" s="1"/>
  <c r="CN702" i="19" s="1"/>
  <c r="CO702" i="19"/>
  <c r="CK703" i="19" l="1"/>
  <c r="CM703" i="19" s="1"/>
  <c r="CN703" i="19"/>
  <c r="CO703" i="19"/>
  <c r="CN705" i="17"/>
  <c r="CO705" i="17"/>
  <c r="CK705" i="17"/>
  <c r="CM705" i="17" s="1"/>
  <c r="CK706" i="17" l="1"/>
  <c r="CM706" i="17" s="1"/>
  <c r="CN706" i="17" s="1"/>
  <c r="CO706" i="17"/>
  <c r="CO704" i="19"/>
  <c r="CK704" i="19"/>
  <c r="CM704" i="19" s="1"/>
  <c r="CN704" i="19"/>
  <c r="CO707" i="17" l="1"/>
  <c r="CK707" i="17"/>
  <c r="CM707" i="17" s="1"/>
  <c r="CN707" i="17" s="1"/>
  <c r="CO705" i="19"/>
  <c r="CK705" i="19"/>
  <c r="CM705" i="19" s="1"/>
  <c r="CN705" i="19"/>
  <c r="CO708" i="17" l="1"/>
  <c r="CK708" i="17"/>
  <c r="CM708" i="17" s="1"/>
  <c r="CN708" i="17" s="1"/>
  <c r="CK706" i="19"/>
  <c r="CM706" i="19" s="1"/>
  <c r="CN706" i="19" s="1"/>
  <c r="CO706" i="19"/>
  <c r="CK707" i="19" l="1"/>
  <c r="CM707" i="19" s="1"/>
  <c r="CO707" i="19"/>
  <c r="CN707" i="19"/>
  <c r="CO709" i="17"/>
  <c r="CK709" i="17"/>
  <c r="CM709" i="17" s="1"/>
  <c r="CN709" i="17" s="1"/>
  <c r="CO710" i="17" l="1"/>
  <c r="CK710" i="17"/>
  <c r="CM710" i="17" s="1"/>
  <c r="CN710" i="17" s="1"/>
  <c r="CK708" i="19"/>
  <c r="CM708" i="19" s="1"/>
  <c r="CN708" i="19" s="1"/>
  <c r="CO708" i="19"/>
  <c r="CO709" i="19" l="1"/>
  <c r="CK709" i="19"/>
  <c r="CM709" i="19" s="1"/>
  <c r="CN709" i="19" s="1"/>
  <c r="CO711" i="17"/>
  <c r="CK711" i="17"/>
  <c r="CM711" i="17" s="1"/>
  <c r="CN711" i="17" s="1"/>
  <c r="CO712" i="17" l="1"/>
  <c r="CK712" i="17"/>
  <c r="CM712" i="17" s="1"/>
  <c r="CN712" i="17" s="1"/>
  <c r="CO710" i="19"/>
  <c r="CK710" i="19"/>
  <c r="CM710" i="19" s="1"/>
  <c r="CN710" i="19"/>
  <c r="CO713" i="17" l="1"/>
  <c r="CK713" i="17"/>
  <c r="CM713" i="17" s="1"/>
  <c r="CN713" i="17" s="1"/>
  <c r="CK711" i="19"/>
  <c r="CM711" i="19" s="1"/>
  <c r="CN711" i="19" s="1"/>
  <c r="CO711" i="19"/>
  <c r="CO712" i="19" l="1"/>
  <c r="CK712" i="19"/>
  <c r="CM712" i="19" s="1"/>
  <c r="CN712" i="19" s="1"/>
  <c r="CO714" i="17"/>
  <c r="CK714" i="17"/>
  <c r="CM714" i="17" s="1"/>
  <c r="CN714" i="17" s="1"/>
  <c r="CO715" i="17" l="1"/>
  <c r="CK715" i="17"/>
  <c r="CM715" i="17" s="1"/>
  <c r="CN715" i="17" s="1"/>
  <c r="CO713" i="19"/>
  <c r="CK713" i="19"/>
  <c r="CM713" i="19" s="1"/>
  <c r="CN713" i="19"/>
  <c r="CK716" i="17" l="1"/>
  <c r="CM716" i="17" s="1"/>
  <c r="CN716" i="17"/>
  <c r="CO716" i="17"/>
  <c r="O351" i="17"/>
  <c r="CO714" i="19"/>
  <c r="CK714" i="19"/>
  <c r="CM714" i="19" s="1"/>
  <c r="CN714" i="19" s="1"/>
  <c r="CK715" i="19" l="1"/>
  <c r="CM715" i="19" s="1"/>
  <c r="CN715" i="19" s="1"/>
  <c r="O350" i="19"/>
  <c r="CO715" i="19"/>
  <c r="CO717" i="17"/>
  <c r="CK717" i="17"/>
  <c r="CM717" i="17" s="1"/>
  <c r="CN717" i="17" s="1"/>
  <c r="O340" i="17"/>
  <c r="O341" i="17" s="1"/>
  <c r="O342" i="17" s="1"/>
  <c r="O343" i="17" s="1"/>
  <c r="O344" i="17" s="1"/>
  <c r="O345" i="17" s="1"/>
  <c r="O346" i="17" s="1"/>
  <c r="O347" i="17" s="1"/>
  <c r="O348" i="17" s="1"/>
  <c r="O349" i="17" s="1"/>
  <c r="O350" i="17" s="1"/>
  <c r="CO718" i="17" l="1"/>
  <c r="CK718" i="17"/>
  <c r="CM718" i="17" s="1"/>
  <c r="CN718" i="17" s="1"/>
  <c r="CN716" i="19"/>
  <c r="CO716" i="19"/>
  <c r="CK716" i="19"/>
  <c r="CM716" i="19" s="1"/>
  <c r="O339" i="19"/>
  <c r="O340" i="19" s="1"/>
  <c r="O341" i="19" s="1"/>
  <c r="O342" i="19" s="1"/>
  <c r="O343" i="19" s="1"/>
  <c r="O344" i="19" s="1"/>
  <c r="O345" i="19" s="1"/>
  <c r="O346" i="19" s="1"/>
  <c r="O347" i="19" s="1"/>
  <c r="O348" i="19" s="1"/>
  <c r="O349" i="19" s="1"/>
  <c r="CO719" i="17" l="1"/>
  <c r="CK719" i="17"/>
  <c r="CM719" i="17" s="1"/>
  <c r="CN719" i="17" s="1"/>
  <c r="CO717" i="19"/>
  <c r="CK717" i="19"/>
  <c r="CM717" i="19" s="1"/>
  <c r="CN717" i="19"/>
  <c r="CO720" i="17" l="1"/>
  <c r="CK720" i="17"/>
  <c r="CM720" i="17" s="1"/>
  <c r="CN720" i="17" s="1"/>
  <c r="CO718" i="19"/>
  <c r="CK718" i="19"/>
  <c r="CM718" i="19" s="1"/>
  <c r="CN718" i="19"/>
  <c r="CO721" i="17" l="1"/>
  <c r="CK721" i="17"/>
  <c r="CM721" i="17" s="1"/>
  <c r="CN721" i="17" s="1"/>
  <c r="CK719" i="19"/>
  <c r="CM719" i="19" s="1"/>
  <c r="CN719" i="19" s="1"/>
  <c r="CO719" i="19"/>
  <c r="CK720" i="19" l="1"/>
  <c r="CM720" i="19" s="1"/>
  <c r="CO720" i="19"/>
  <c r="CN720" i="19"/>
  <c r="CN722" i="17"/>
  <c r="CO722" i="17"/>
  <c r="CK722" i="17"/>
  <c r="CM722" i="17" s="1"/>
  <c r="CK723" i="17" l="1"/>
  <c r="CM723" i="17" s="1"/>
  <c r="CN723" i="17" s="1"/>
  <c r="CO723" i="17"/>
  <c r="CO721" i="19"/>
  <c r="CK721" i="19"/>
  <c r="CM721" i="19" s="1"/>
  <c r="CN721" i="19"/>
  <c r="CO724" i="17" l="1"/>
  <c r="CK724" i="17"/>
  <c r="CM724" i="17" s="1"/>
  <c r="CN724" i="17" s="1"/>
  <c r="CO722" i="19"/>
  <c r="CK722" i="19"/>
  <c r="CM722" i="19" s="1"/>
  <c r="CN722" i="19"/>
  <c r="CO725" i="17" l="1"/>
  <c r="CK725" i="17"/>
  <c r="CM725" i="17" s="1"/>
  <c r="CN725" i="17" s="1"/>
  <c r="CO723" i="19"/>
  <c r="CK723" i="19"/>
  <c r="CM723" i="19" s="1"/>
  <c r="CN723" i="19"/>
  <c r="CO726" i="17" l="1"/>
  <c r="CK726" i="17"/>
  <c r="CM726" i="17" s="1"/>
  <c r="CN726" i="17" s="1"/>
  <c r="CK724" i="19"/>
  <c r="CM724" i="19" s="1"/>
  <c r="CN724" i="19" s="1"/>
  <c r="CO724" i="19"/>
  <c r="CO725" i="19" l="1"/>
  <c r="CK725" i="19"/>
  <c r="CM725" i="19" s="1"/>
  <c r="CN725" i="19" s="1"/>
  <c r="CN727" i="17"/>
  <c r="CO727" i="17"/>
  <c r="CK727" i="17"/>
  <c r="CM727" i="17" s="1"/>
  <c r="CO726" i="19" l="1"/>
  <c r="CK726" i="19"/>
  <c r="CM726" i="19" s="1"/>
  <c r="CN726" i="19"/>
  <c r="CO728" i="17"/>
  <c r="CK728" i="17"/>
  <c r="CM728" i="17" s="1"/>
  <c r="CN728" i="17" s="1"/>
  <c r="CO729" i="17" l="1"/>
  <c r="CK729" i="17"/>
  <c r="CM729" i="17" s="1"/>
  <c r="CN729" i="17" s="1"/>
  <c r="CK727" i="19"/>
  <c r="CM727" i="19" s="1"/>
  <c r="CN727" i="19" s="1"/>
  <c r="CO727" i="19"/>
  <c r="CK728" i="19" l="1"/>
  <c r="CM728" i="19" s="1"/>
  <c r="CO728" i="19"/>
  <c r="CN728" i="19"/>
  <c r="CO730" i="17"/>
  <c r="CK730" i="17"/>
  <c r="CM730" i="17" s="1"/>
  <c r="CN730" i="17" s="1"/>
  <c r="CO731" i="17" l="1"/>
  <c r="CK731" i="17"/>
  <c r="CM731" i="17" s="1"/>
  <c r="CN731" i="17" s="1"/>
  <c r="CK729" i="19"/>
  <c r="CM729" i="19" s="1"/>
  <c r="CN729" i="19" s="1"/>
  <c r="CO729" i="19"/>
  <c r="CO730" i="19" l="1"/>
  <c r="CK730" i="19"/>
  <c r="CM730" i="19" s="1"/>
  <c r="CN730" i="19" s="1"/>
  <c r="CN732" i="17"/>
  <c r="CO732" i="17"/>
  <c r="CK732" i="17"/>
  <c r="CM732" i="17" s="1"/>
  <c r="CK731" i="19" l="1"/>
  <c r="CM731" i="19" s="1"/>
  <c r="CN731" i="19" s="1"/>
  <c r="CO731" i="19"/>
  <c r="CN733" i="17"/>
  <c r="CO733" i="17"/>
  <c r="CK733" i="17"/>
  <c r="CM733" i="17" s="1"/>
  <c r="CK732" i="19" l="1"/>
  <c r="CM732" i="19" s="1"/>
  <c r="CN732" i="19"/>
  <c r="CO732" i="19"/>
  <c r="CN734" i="17"/>
  <c r="CO734" i="17"/>
  <c r="CK734" i="17"/>
  <c r="CM734" i="17" s="1"/>
  <c r="CO735" i="17" l="1"/>
  <c r="CK735" i="17"/>
  <c r="CM735" i="17" s="1"/>
  <c r="CN735" i="17" s="1"/>
  <c r="CO733" i="19"/>
  <c r="CK733" i="19"/>
  <c r="CM733" i="19" s="1"/>
  <c r="CN733" i="19"/>
  <c r="CO736" i="17" l="1"/>
  <c r="CK736" i="17"/>
  <c r="CM736" i="17" s="1"/>
  <c r="CN736" i="17" s="1"/>
  <c r="CO734" i="19"/>
  <c r="CK734" i="19"/>
  <c r="CM734" i="19" s="1"/>
  <c r="CN734" i="19"/>
  <c r="CO737" i="17" l="1"/>
  <c r="CK737" i="17"/>
  <c r="CM737" i="17" s="1"/>
  <c r="CN737" i="17" s="1"/>
  <c r="CK735" i="19"/>
  <c r="CM735" i="19" s="1"/>
  <c r="CN735" i="19" s="1"/>
  <c r="CO735" i="19"/>
  <c r="CK736" i="19" l="1"/>
  <c r="CM736" i="19" s="1"/>
  <c r="CO736" i="19"/>
  <c r="CN736" i="19"/>
  <c r="CN738" i="17"/>
  <c r="CO738" i="17"/>
  <c r="CK738" i="17"/>
  <c r="CM738" i="17" s="1"/>
  <c r="CK737" i="19" l="1"/>
  <c r="CM737" i="19" s="1"/>
  <c r="CN737" i="19"/>
  <c r="CO737" i="19"/>
  <c r="CO739" i="17"/>
  <c r="CK739" i="17"/>
  <c r="CM739" i="17" s="1"/>
  <c r="CN739" i="17" s="1"/>
  <c r="CO740" i="17" l="1"/>
  <c r="CK740" i="17"/>
  <c r="CM740" i="17" s="1"/>
  <c r="CN740" i="17" s="1"/>
  <c r="CO738" i="19"/>
  <c r="CK738" i="19"/>
  <c r="CM738" i="19" s="1"/>
  <c r="CN738" i="19"/>
  <c r="CK741" i="17" l="1"/>
  <c r="CM741" i="17" s="1"/>
  <c r="CN741" i="17" s="1"/>
  <c r="CO741" i="17"/>
  <c r="CO739" i="19"/>
  <c r="CK739" i="19"/>
  <c r="CM739" i="19" s="1"/>
  <c r="CN739" i="19" s="1"/>
  <c r="CO740" i="19" l="1"/>
  <c r="CK740" i="19"/>
  <c r="CM740" i="19" s="1"/>
  <c r="CN740" i="19"/>
  <c r="CO742" i="17"/>
  <c r="O363" i="17"/>
  <c r="CK742" i="17"/>
  <c r="CM742" i="17" s="1"/>
  <c r="CN742" i="17"/>
  <c r="CO743" i="17" l="1"/>
  <c r="CK743" i="17"/>
  <c r="CM743" i="17" s="1"/>
  <c r="CN743" i="17" s="1"/>
  <c r="O362" i="19"/>
  <c r="CO741" i="19"/>
  <c r="CK741" i="19"/>
  <c r="CM741" i="19" s="1"/>
  <c r="CN741" i="19" s="1"/>
  <c r="O352" i="17"/>
  <c r="O353" i="17" s="1"/>
  <c r="O354" i="17" s="1"/>
  <c r="O355" i="17" s="1"/>
  <c r="O356" i="17" s="1"/>
  <c r="O357" i="17" s="1"/>
  <c r="O358" i="17" s="1"/>
  <c r="O359" i="17" s="1"/>
  <c r="O360" i="17" s="1"/>
  <c r="O361" i="17" s="1"/>
  <c r="O362" i="17" s="1"/>
  <c r="CO744" i="17" l="1"/>
  <c r="CK744" i="17"/>
  <c r="CM744" i="17" s="1"/>
  <c r="CN744" i="17" s="1"/>
  <c r="CO742" i="19"/>
  <c r="CK742" i="19"/>
  <c r="CM742" i="19" s="1"/>
  <c r="CN742" i="19"/>
  <c r="O351" i="19"/>
  <c r="O352" i="19" s="1"/>
  <c r="O353" i="19" s="1"/>
  <c r="O354" i="19" s="1"/>
  <c r="O355" i="19" s="1"/>
  <c r="O356" i="19" s="1"/>
  <c r="O357" i="19" s="1"/>
  <c r="O358" i="19" s="1"/>
  <c r="O359" i="19" s="1"/>
  <c r="O360" i="19" s="1"/>
  <c r="O361" i="19" s="1"/>
  <c r="CO745" i="17" l="1"/>
  <c r="CK745" i="17"/>
  <c r="CM745" i="17" s="1"/>
  <c r="CN745" i="17" s="1"/>
  <c r="CO743" i="19"/>
  <c r="CK743" i="19"/>
  <c r="CM743" i="19" s="1"/>
  <c r="CN743" i="19"/>
  <c r="CO746" i="17" l="1"/>
  <c r="CK746" i="17"/>
  <c r="CM746" i="17" s="1"/>
  <c r="CN746" i="17" s="1"/>
  <c r="CK744" i="19"/>
  <c r="CM744" i="19" s="1"/>
  <c r="CN744" i="19" s="1"/>
  <c r="CO744" i="19"/>
  <c r="CO747" i="17" l="1"/>
  <c r="CK747" i="17"/>
  <c r="CM747" i="17" s="1"/>
  <c r="CN747" i="17" s="1"/>
  <c r="CK745" i="19"/>
  <c r="CM745" i="19" s="1"/>
  <c r="CN745" i="19" s="1"/>
  <c r="CO745" i="19"/>
  <c r="CO746" i="19" l="1"/>
  <c r="CK746" i="19"/>
  <c r="CM746" i="19" s="1"/>
  <c r="CN746" i="19"/>
  <c r="CO748" i="17"/>
  <c r="CK748" i="17"/>
  <c r="CM748" i="17" s="1"/>
  <c r="CN748" i="17" s="1"/>
  <c r="CO749" i="17" l="1"/>
  <c r="CK749" i="17"/>
  <c r="CM749" i="17" s="1"/>
  <c r="CN749" i="17" s="1"/>
  <c r="CO747" i="19"/>
  <c r="CK747" i="19"/>
  <c r="CM747" i="19" s="1"/>
  <c r="CN747" i="19"/>
  <c r="CO750" i="17" l="1"/>
  <c r="CK750" i="17"/>
  <c r="CM750" i="17" s="1"/>
  <c r="CN750" i="17" s="1"/>
  <c r="CO748" i="19"/>
  <c r="CK748" i="19"/>
  <c r="CM748" i="19" s="1"/>
  <c r="CN748" i="19"/>
  <c r="CO751" i="17" l="1"/>
  <c r="CK751" i="17"/>
  <c r="CM751" i="17" s="1"/>
  <c r="CN751" i="17" s="1"/>
  <c r="CO749" i="19"/>
  <c r="CK749" i="19"/>
  <c r="CM749" i="19" s="1"/>
  <c r="CN749" i="19"/>
  <c r="CO752" i="17" l="1"/>
  <c r="CK752" i="17"/>
  <c r="CM752" i="17" s="1"/>
  <c r="CN752" i="17" s="1"/>
  <c r="CO750" i="19"/>
  <c r="CK750" i="19"/>
  <c r="CM750" i="19" s="1"/>
  <c r="CN750" i="19"/>
  <c r="CO753" i="17" l="1"/>
  <c r="CK753" i="17"/>
  <c r="CM753" i="17" s="1"/>
  <c r="CN753" i="17" s="1"/>
  <c r="CO751" i="19"/>
  <c r="CK751" i="19"/>
  <c r="CM751" i="19" s="1"/>
  <c r="CN751" i="19"/>
  <c r="CK754" i="17" l="1"/>
  <c r="CM754" i="17" s="1"/>
  <c r="CN754" i="17" s="1"/>
  <c r="CO754" i="17"/>
  <c r="CO752" i="19"/>
  <c r="CK752" i="19"/>
  <c r="CM752" i="19" s="1"/>
  <c r="CN752" i="19" s="1"/>
  <c r="CO753" i="19" l="1"/>
  <c r="CK753" i="19"/>
  <c r="CM753" i="19" s="1"/>
  <c r="CN753" i="19" s="1"/>
  <c r="CO755" i="17"/>
  <c r="CK755" i="17"/>
  <c r="CM755" i="17" s="1"/>
  <c r="CN755" i="17" s="1"/>
  <c r="CO756" i="17" l="1"/>
  <c r="CK756" i="17"/>
  <c r="CM756" i="17" s="1"/>
  <c r="CN756" i="17" s="1"/>
  <c r="CO754" i="19"/>
  <c r="CK754" i="19"/>
  <c r="CM754" i="19" s="1"/>
  <c r="CN754" i="19"/>
  <c r="CO757" i="17" l="1"/>
  <c r="CK757" i="17"/>
  <c r="CM757" i="17" s="1"/>
  <c r="CN757" i="17" s="1"/>
  <c r="CO755" i="19"/>
  <c r="CK755" i="19"/>
  <c r="CM755" i="19" s="1"/>
  <c r="CN755" i="19"/>
  <c r="CO758" i="17" l="1"/>
  <c r="CK758" i="17"/>
  <c r="CM758" i="17" s="1"/>
  <c r="CN758" i="17" s="1"/>
  <c r="CO756" i="19"/>
  <c r="CK756" i="19"/>
  <c r="CM756" i="19" s="1"/>
  <c r="CN756" i="19"/>
  <c r="CO759" i="17" l="1"/>
  <c r="CK759" i="17"/>
  <c r="CM759" i="17" s="1"/>
  <c r="CN759" i="17" s="1"/>
  <c r="CO757" i="19"/>
  <c r="CK757" i="19"/>
  <c r="CM757" i="19" s="1"/>
  <c r="CN757" i="19"/>
  <c r="CO760" i="17" l="1"/>
  <c r="CK760" i="17"/>
  <c r="CM760" i="17" s="1"/>
  <c r="CN760" i="17" s="1"/>
  <c r="CO758" i="19"/>
  <c r="CK758" i="19"/>
  <c r="CM758" i="19" s="1"/>
  <c r="CN758" i="19"/>
  <c r="CO761" i="17" l="1"/>
  <c r="CK761" i="17"/>
  <c r="CM761" i="17" s="1"/>
  <c r="CN761" i="17" s="1"/>
  <c r="CO759" i="19"/>
  <c r="CK759" i="19"/>
  <c r="CM759" i="19" s="1"/>
  <c r="CN759" i="19"/>
  <c r="CO762" i="17" l="1"/>
  <c r="CK762" i="17"/>
  <c r="CM762" i="17" s="1"/>
  <c r="CN762" i="17" s="1"/>
  <c r="CO760" i="19"/>
  <c r="CK760" i="19"/>
  <c r="CM760" i="19" s="1"/>
  <c r="CN760" i="19"/>
  <c r="CO763" i="17" l="1"/>
  <c r="CK763" i="17"/>
  <c r="CM763" i="17" s="1"/>
  <c r="CN763" i="17" s="1"/>
  <c r="CO761" i="19"/>
  <c r="CK761" i="19"/>
  <c r="CM761" i="19" s="1"/>
  <c r="CN761" i="19"/>
  <c r="CO764" i="17" l="1"/>
  <c r="CK764" i="17"/>
  <c r="CM764" i="17" s="1"/>
  <c r="CN764" i="17" s="1"/>
  <c r="CO762" i="19"/>
  <c r="CK762" i="19"/>
  <c r="CM762" i="19" s="1"/>
  <c r="CN762" i="19"/>
  <c r="CO765" i="17" l="1"/>
  <c r="CK765" i="17"/>
  <c r="CM765" i="17" s="1"/>
  <c r="CN765" i="17" s="1"/>
  <c r="CO763" i="19"/>
  <c r="CK763" i="19"/>
  <c r="CM763" i="19" s="1"/>
  <c r="CN763" i="19"/>
  <c r="CO766" i="17" l="1"/>
  <c r="CK766" i="17"/>
  <c r="CM766" i="17" s="1"/>
  <c r="CN766" i="17" s="1"/>
  <c r="CO764" i="19"/>
  <c r="CK764" i="19"/>
  <c r="CM764" i="19" s="1"/>
  <c r="CN764" i="19"/>
  <c r="CO767" i="17" l="1"/>
  <c r="CK767" i="17"/>
  <c r="CM767" i="17" s="1"/>
  <c r="CN767" i="17" s="1"/>
  <c r="CO765" i="19"/>
  <c r="CK765" i="19"/>
  <c r="CM765" i="19" s="1"/>
  <c r="CN765" i="19"/>
  <c r="CO768" i="17" l="1"/>
  <c r="O375" i="17"/>
  <c r="CK768" i="17"/>
  <c r="CM768" i="17" s="1"/>
  <c r="CN768" i="17" s="1"/>
  <c r="CO766" i="19"/>
  <c r="CK766" i="19"/>
  <c r="CM766" i="19" s="1"/>
  <c r="CN766" i="19"/>
  <c r="CO769" i="17" l="1"/>
  <c r="CK769" i="17"/>
  <c r="CM769" i="17" s="1"/>
  <c r="CN769" i="17" s="1"/>
  <c r="O364" i="17"/>
  <c r="O365" i="17" s="1"/>
  <c r="O366" i="17" s="1"/>
  <c r="O367" i="17" s="1"/>
  <c r="O368" i="17" s="1"/>
  <c r="O369" i="17" s="1"/>
  <c r="O370" i="17" s="1"/>
  <c r="O371" i="17" s="1"/>
  <c r="O372" i="17" s="1"/>
  <c r="O373" i="17" s="1"/>
  <c r="O374" i="17" s="1"/>
  <c r="CK767" i="19"/>
  <c r="CM767" i="19" s="1"/>
  <c r="O374" i="19"/>
  <c r="CN767" i="19"/>
  <c r="CO767" i="19"/>
  <c r="CO770" i="17" l="1"/>
  <c r="CK770" i="17"/>
  <c r="CM770" i="17" s="1"/>
  <c r="CN770" i="17" s="1"/>
  <c r="CN768" i="19"/>
  <c r="CK768" i="19"/>
  <c r="CM768" i="19" s="1"/>
  <c r="CO768" i="19"/>
  <c r="O363" i="19"/>
  <c r="O364" i="19" s="1"/>
  <c r="O365" i="19" s="1"/>
  <c r="O366" i="19" s="1"/>
  <c r="O367" i="19" s="1"/>
  <c r="O368" i="19" s="1"/>
  <c r="O369" i="19" s="1"/>
  <c r="O370" i="19" s="1"/>
  <c r="O371" i="19" s="1"/>
  <c r="O372" i="19" s="1"/>
  <c r="O373" i="19" s="1"/>
  <c r="CO771" i="17" l="1"/>
  <c r="CK771" i="17"/>
  <c r="CM771" i="17" s="1"/>
  <c r="CN771" i="17" s="1"/>
  <c r="CO769" i="19"/>
  <c r="CK769" i="19"/>
  <c r="CM769" i="19" s="1"/>
  <c r="CN769" i="19"/>
  <c r="CO772" i="17" l="1"/>
  <c r="CK772" i="17"/>
  <c r="CM772" i="17" s="1"/>
  <c r="CN772" i="17" s="1"/>
  <c r="CO770" i="19"/>
  <c r="CK770" i="19"/>
  <c r="CM770" i="19" s="1"/>
  <c r="CN770" i="19"/>
  <c r="CO773" i="17" l="1"/>
  <c r="CK773" i="17"/>
  <c r="CM773" i="17" s="1"/>
  <c r="CN773" i="17" s="1"/>
  <c r="CO771" i="19"/>
  <c r="CK771" i="19"/>
  <c r="CM771" i="19" s="1"/>
  <c r="CN771" i="19"/>
  <c r="CO774" i="17" l="1"/>
  <c r="CK774" i="17"/>
  <c r="CM774" i="17" s="1"/>
  <c r="CN774" i="17" s="1"/>
  <c r="CO772" i="19"/>
  <c r="CK772" i="19"/>
  <c r="CM772" i="19" s="1"/>
  <c r="CN772" i="19"/>
  <c r="CO775" i="17" l="1"/>
  <c r="CK775" i="17"/>
  <c r="CM775" i="17" s="1"/>
  <c r="CN775" i="17" s="1"/>
  <c r="CO773" i="19"/>
  <c r="CK773" i="19"/>
  <c r="CM773" i="19" s="1"/>
  <c r="CN773" i="19"/>
  <c r="CO776" i="17" l="1"/>
  <c r="CK776" i="17"/>
  <c r="CM776" i="17" s="1"/>
  <c r="CN776" i="17" s="1"/>
  <c r="CO774" i="19"/>
  <c r="CK774" i="19"/>
  <c r="CM774" i="19" s="1"/>
  <c r="CN774" i="19"/>
  <c r="CO777" i="17" l="1"/>
  <c r="CK777" i="17"/>
  <c r="CM777" i="17" s="1"/>
  <c r="CN777" i="17" s="1"/>
  <c r="CO775" i="19"/>
  <c r="CK775" i="19"/>
  <c r="CM775" i="19" s="1"/>
  <c r="CN775" i="19"/>
  <c r="CO778" i="17" l="1"/>
  <c r="CK778" i="17"/>
  <c r="CM778" i="17" s="1"/>
  <c r="CN778" i="17" s="1"/>
  <c r="CO776" i="19"/>
  <c r="CK776" i="19"/>
  <c r="CM776" i="19" s="1"/>
  <c r="CN776" i="19"/>
  <c r="CO779" i="17" l="1"/>
  <c r="CK779" i="17"/>
  <c r="CM779" i="17" s="1"/>
  <c r="CN779" i="17" s="1"/>
  <c r="CO777" i="19"/>
  <c r="CK777" i="19"/>
  <c r="CM777" i="19" s="1"/>
  <c r="CN777" i="19"/>
  <c r="CO780" i="17" l="1"/>
  <c r="CK780" i="17"/>
  <c r="CM780" i="17" s="1"/>
  <c r="CN780" i="17" s="1"/>
  <c r="CO778" i="19"/>
  <c r="CK778" i="19"/>
  <c r="CM778" i="19" s="1"/>
  <c r="CN778" i="19"/>
  <c r="CO781" i="17" l="1"/>
  <c r="CK781" i="17"/>
  <c r="CM781" i="17" s="1"/>
  <c r="CN781" i="17" s="1"/>
  <c r="CO779" i="19"/>
  <c r="CK779" i="19"/>
  <c r="CM779" i="19" s="1"/>
  <c r="CN779" i="19"/>
  <c r="CO782" i="17" l="1"/>
  <c r="CK782" i="17"/>
  <c r="CM782" i="17" s="1"/>
  <c r="CN782" i="17" s="1"/>
  <c r="CO780" i="19"/>
  <c r="CK780" i="19"/>
  <c r="CM780" i="19" s="1"/>
  <c r="CN780" i="19"/>
  <c r="CO783" i="17" l="1"/>
  <c r="CK783" i="17"/>
  <c r="CM783" i="17" s="1"/>
  <c r="CN783" i="17" s="1"/>
  <c r="CK781" i="19"/>
  <c r="CM781" i="19" s="1"/>
  <c r="CN781" i="19" s="1"/>
  <c r="CO781" i="19"/>
  <c r="CK782" i="19" l="1"/>
  <c r="CM782" i="19" s="1"/>
  <c r="CO782" i="19"/>
  <c r="CN782" i="19"/>
  <c r="CO784" i="17"/>
  <c r="CK784" i="17"/>
  <c r="CM784" i="17" s="1"/>
  <c r="CN784" i="17" s="1"/>
  <c r="CO785" i="17" l="1"/>
  <c r="CK785" i="17"/>
  <c r="CM785" i="17" s="1"/>
  <c r="CN785" i="17" s="1"/>
  <c r="CK783" i="19"/>
  <c r="CM783" i="19" s="1"/>
  <c r="CN783" i="19" s="1"/>
  <c r="CO783" i="19"/>
  <c r="CK784" i="19" l="1"/>
  <c r="CM784" i="19" s="1"/>
  <c r="CN784" i="19"/>
  <c r="CO784" i="19"/>
  <c r="CO786" i="17"/>
  <c r="CK786" i="17"/>
  <c r="CM786" i="17" s="1"/>
  <c r="CN786" i="17" s="1"/>
  <c r="CO787" i="17" l="1"/>
  <c r="CK787" i="17"/>
  <c r="CM787" i="17" s="1"/>
  <c r="CN787" i="17" s="1"/>
  <c r="CK785" i="19"/>
  <c r="CM785" i="19" s="1"/>
  <c r="CN785" i="19" s="1"/>
  <c r="CO785" i="19"/>
  <c r="CK786" i="19" l="1"/>
  <c r="CM786" i="19" s="1"/>
  <c r="CO786" i="19"/>
  <c r="CN786" i="19"/>
  <c r="CO788" i="17"/>
  <c r="CK788" i="17"/>
  <c r="CM788" i="17" s="1"/>
  <c r="CN788" i="17" s="1"/>
  <c r="CO789" i="17" l="1"/>
  <c r="CK789" i="17"/>
  <c r="CM789" i="17" s="1"/>
  <c r="CN789" i="17" s="1"/>
  <c r="CK787" i="19"/>
  <c r="CM787" i="19" s="1"/>
  <c r="CN787" i="19" s="1"/>
  <c r="CO787" i="19"/>
  <c r="CK788" i="19" l="1"/>
  <c r="CM788" i="19" s="1"/>
  <c r="CN788" i="19" s="1"/>
  <c r="CO788" i="19"/>
  <c r="CO790" i="17"/>
  <c r="CK790" i="17"/>
  <c r="CM790" i="17" s="1"/>
  <c r="CN790" i="17" s="1"/>
  <c r="CO791" i="17" l="1"/>
  <c r="CK791" i="17"/>
  <c r="CM791" i="17" s="1"/>
  <c r="CN791" i="17" s="1"/>
  <c r="CK789" i="19"/>
  <c r="CM789" i="19" s="1"/>
  <c r="CN789" i="19" s="1"/>
  <c r="CO789" i="19"/>
  <c r="CO792" i="17" l="1"/>
  <c r="CK792" i="17"/>
  <c r="CM792" i="17" s="1"/>
  <c r="CN792" i="17" s="1"/>
  <c r="CK790" i="19"/>
  <c r="CM790" i="19" s="1"/>
  <c r="CN790" i="19" s="1"/>
  <c r="CO790" i="19"/>
  <c r="CK791" i="19" l="1"/>
  <c r="CM791" i="19" s="1"/>
  <c r="CN791" i="19" s="1"/>
  <c r="CO791" i="19"/>
  <c r="CN793" i="17"/>
  <c r="CK793" i="17"/>
  <c r="CM793" i="17" s="1"/>
  <c r="CO793" i="17"/>
  <c r="CO792" i="19" l="1"/>
  <c r="CK792" i="19"/>
  <c r="CM792" i="19" s="1"/>
  <c r="CN792" i="19"/>
  <c r="CN794" i="17"/>
  <c r="CO794" i="17"/>
  <c r="CK794" i="17"/>
  <c r="CM794" i="17" s="1"/>
  <c r="O387" i="17"/>
  <c r="CK795" i="17" l="1"/>
  <c r="CM795" i="17" s="1"/>
  <c r="CN795" i="17" s="1"/>
  <c r="CO795" i="17"/>
  <c r="CK793" i="19"/>
  <c r="CM793" i="19" s="1"/>
  <c r="CN793" i="19" s="1"/>
  <c r="CO793" i="19"/>
  <c r="O386" i="19"/>
  <c r="O376" i="17"/>
  <c r="O377" i="17" s="1"/>
  <c r="O378" i="17" s="1"/>
  <c r="O379" i="17" s="1"/>
  <c r="O380" i="17" s="1"/>
  <c r="O381" i="17" s="1"/>
  <c r="O382" i="17" s="1"/>
  <c r="O383" i="17" s="1"/>
  <c r="O384" i="17" s="1"/>
  <c r="O385" i="17" s="1"/>
  <c r="O386" i="17" s="1"/>
  <c r="CK794" i="19" l="1"/>
  <c r="CM794" i="19" s="1"/>
  <c r="CN794" i="19" s="1"/>
  <c r="CO794" i="19"/>
  <c r="CO796" i="17"/>
  <c r="CK796" i="17"/>
  <c r="CM796" i="17" s="1"/>
  <c r="CN796" i="17" s="1"/>
  <c r="O375" i="19"/>
  <c r="O376" i="19" s="1"/>
  <c r="O377" i="19" s="1"/>
  <c r="O378" i="19" s="1"/>
  <c r="O379" i="19" s="1"/>
  <c r="O380" i="19" s="1"/>
  <c r="O381" i="19" s="1"/>
  <c r="O382" i="19" s="1"/>
  <c r="O383" i="19" s="1"/>
  <c r="O384" i="19" s="1"/>
  <c r="O385" i="19" s="1"/>
  <c r="CK797" i="17" l="1"/>
  <c r="CM797" i="17" s="1"/>
  <c r="CN797" i="17" s="1"/>
  <c r="CO797" i="17"/>
  <c r="CK795" i="19"/>
  <c r="CM795" i="19" s="1"/>
  <c r="CN795" i="19" s="1"/>
  <c r="CO795" i="19"/>
  <c r="CK796" i="19" l="1"/>
  <c r="CM796" i="19" s="1"/>
  <c r="CN796" i="19"/>
  <c r="CO796" i="19"/>
  <c r="CN798" i="17"/>
  <c r="CK798" i="17"/>
  <c r="CM798" i="17" s="1"/>
  <c r="CO798" i="17"/>
  <c r="CO799" i="17" l="1"/>
  <c r="CK799" i="17"/>
  <c r="CM799" i="17" s="1"/>
  <c r="CN799" i="17" s="1"/>
  <c r="CK797" i="19"/>
  <c r="CM797" i="19" s="1"/>
  <c r="CN797" i="19" s="1"/>
  <c r="CO797" i="19"/>
  <c r="CK798" i="19" l="1"/>
  <c r="CM798" i="19" s="1"/>
  <c r="CO798" i="19"/>
  <c r="CN798" i="19"/>
  <c r="CO800" i="17"/>
  <c r="CK800" i="17"/>
  <c r="CM800" i="17" s="1"/>
  <c r="CN800" i="17" s="1"/>
  <c r="CO801" i="17" l="1"/>
  <c r="CK801" i="17"/>
  <c r="CM801" i="17" s="1"/>
  <c r="CN801" i="17" s="1"/>
  <c r="CK799" i="19"/>
  <c r="CM799" i="19" s="1"/>
  <c r="CN799" i="19" s="1"/>
  <c r="CO799" i="19"/>
  <c r="CK800" i="19" l="1"/>
  <c r="CM800" i="19" s="1"/>
  <c r="CN800" i="19"/>
  <c r="CO800" i="19"/>
  <c r="CO802" i="17"/>
  <c r="CK802" i="17"/>
  <c r="CM802" i="17" s="1"/>
  <c r="CN802" i="17"/>
  <c r="CO803" i="17" l="1"/>
  <c r="CK803" i="17"/>
  <c r="CM803" i="17" s="1"/>
  <c r="CN803" i="17" s="1"/>
  <c r="CK801" i="19"/>
  <c r="CM801" i="19" s="1"/>
  <c r="CN801" i="19" s="1"/>
  <c r="CO801" i="19"/>
  <c r="CK802" i="19" l="1"/>
  <c r="CM802" i="19" s="1"/>
  <c r="CO802" i="19"/>
  <c r="CN802" i="19"/>
  <c r="CN804" i="17"/>
  <c r="CK804" i="17"/>
  <c r="CM804" i="17" s="1"/>
  <c r="CO804" i="17"/>
  <c r="CK805" i="17" l="1"/>
  <c r="CM805" i="17" s="1"/>
  <c r="CN805" i="17" s="1"/>
  <c r="CK803" i="19"/>
  <c r="CM803" i="19" s="1"/>
  <c r="CO803" i="19"/>
  <c r="CN803" i="19"/>
  <c r="CK806" i="17" l="1"/>
  <c r="CM806" i="17" s="1"/>
  <c r="CN806" i="17"/>
  <c r="CK804" i="19"/>
  <c r="CM804" i="19" s="1"/>
  <c r="CN804" i="19" s="1"/>
  <c r="CK805" i="19" l="1"/>
  <c r="CM805" i="19" s="1"/>
  <c r="CN805" i="19" s="1"/>
  <c r="CK807" i="17"/>
  <c r="CM807" i="17" s="1"/>
  <c r="CN807" i="17" s="1"/>
  <c r="CK808" i="17" l="1"/>
  <c r="CM808" i="17" s="1"/>
  <c r="CN808" i="17" s="1"/>
  <c r="CK806" i="19"/>
  <c r="CM806" i="19" s="1"/>
  <c r="CN806" i="19" s="1"/>
  <c r="CK807" i="19" l="1"/>
  <c r="CM807" i="19" s="1"/>
  <c r="CN807" i="19" s="1"/>
  <c r="CK809" i="17"/>
  <c r="CM809" i="17" s="1"/>
  <c r="CN809" i="17" s="1"/>
  <c r="CK810" i="17" l="1"/>
  <c r="CM810" i="17" s="1"/>
  <c r="CN810" i="17" s="1"/>
  <c r="CK808" i="19"/>
  <c r="CM808" i="19" s="1"/>
  <c r="CN808" i="19" s="1"/>
  <c r="CK811" i="17" l="1"/>
  <c r="CM811" i="17" s="1"/>
  <c r="CN811" i="17"/>
  <c r="CK809" i="19"/>
  <c r="CM809" i="19" s="1"/>
  <c r="CN809" i="19" s="1"/>
  <c r="CK810" i="19" l="1"/>
  <c r="CM810" i="19" s="1"/>
  <c r="CN810" i="19" s="1"/>
  <c r="CK812" i="17"/>
  <c r="CM812" i="17" s="1"/>
  <c r="CN812" i="17" s="1"/>
  <c r="CK813" i="17" l="1"/>
  <c r="CM813" i="17" s="1"/>
  <c r="CN813" i="17" s="1"/>
  <c r="CK811" i="19"/>
  <c r="CM811" i="19" s="1"/>
  <c r="CN811" i="19" s="1"/>
  <c r="CK812" i="19" l="1"/>
  <c r="CM812" i="19" s="1"/>
  <c r="CN812" i="19" s="1"/>
  <c r="CK814" i="17"/>
  <c r="CM814" i="17" s="1"/>
  <c r="CN814" i="17" s="1"/>
  <c r="CK813" i="19" l="1"/>
  <c r="CM813" i="19" s="1"/>
  <c r="CN813" i="19" s="1"/>
  <c r="CK815" i="17"/>
  <c r="CM815" i="17" s="1"/>
  <c r="CN815" i="17"/>
  <c r="CK814" i="19" l="1"/>
  <c r="CM814" i="19" s="1"/>
  <c r="CN814" i="19" s="1"/>
  <c r="CK816" i="17"/>
  <c r="CM816" i="17" s="1"/>
  <c r="CN816" i="17" s="1"/>
  <c r="CK817" i="17" l="1"/>
  <c r="CM817" i="17" s="1"/>
  <c r="CN817" i="17" s="1"/>
  <c r="CK815" i="19"/>
  <c r="CM815" i="19" s="1"/>
  <c r="CN815" i="19" s="1"/>
  <c r="CK816" i="19" l="1"/>
  <c r="CM816" i="19" s="1"/>
  <c r="CN816" i="19" s="1"/>
  <c r="CK818" i="17"/>
  <c r="CM818" i="17" s="1"/>
  <c r="CN818" i="17" s="1"/>
  <c r="CK819" i="17" l="1"/>
  <c r="CM819" i="17" s="1"/>
  <c r="CN819" i="17"/>
  <c r="O399" i="17" s="1"/>
  <c r="O388" i="17" s="1"/>
  <c r="O389" i="17" s="1"/>
  <c r="O390" i="17" s="1"/>
  <c r="O391" i="17" s="1"/>
  <c r="O392" i="17" s="1"/>
  <c r="O393" i="17" s="1"/>
  <c r="O394" i="17" s="1"/>
  <c r="O395" i="17" s="1"/>
  <c r="O396" i="17" s="1"/>
  <c r="O397" i="17" s="1"/>
  <c r="O398" i="17" s="1"/>
  <c r="CK817" i="19"/>
  <c r="CM817" i="19" s="1"/>
  <c r="CN817" i="19" s="1"/>
  <c r="CK818" i="19" l="1"/>
  <c r="CM818" i="19" s="1"/>
  <c r="CN818" i="19" s="1"/>
  <c r="O398" i="19" s="1"/>
  <c r="O387" i="19" s="1"/>
  <c r="O388" i="19" s="1"/>
  <c r="O389" i="19" s="1"/>
  <c r="O390" i="19" s="1"/>
  <c r="O391" i="19" s="1"/>
  <c r="O392" i="19" s="1"/>
  <c r="O393" i="19" s="1"/>
  <c r="O394" i="19" s="1"/>
  <c r="O395" i="19" s="1"/>
  <c r="O396" i="19" s="1"/>
  <c r="O397" i="19" s="1"/>
</calcChain>
</file>

<file path=xl/sharedStrings.xml><?xml version="1.0" encoding="utf-8"?>
<sst xmlns="http://schemas.openxmlformats.org/spreadsheetml/2006/main" count="1030" uniqueCount="75">
  <si>
    <t>Mortgage Information</t>
  </si>
  <si>
    <t>Loan Amount</t>
  </si>
  <si>
    <t>Annual Interest Rate</t>
  </si>
  <si>
    <t xml:space="preserve">       Annual Interest Rate</t>
  </si>
  <si>
    <t>Monthly Payment Amount</t>
  </si>
  <si>
    <t>Extra Monthly Payments</t>
  </si>
  <si>
    <t>Extra Annual Payments</t>
  </si>
  <si>
    <t>Month of Annual Payment</t>
  </si>
  <si>
    <t>Total Extra Payments</t>
  </si>
  <si>
    <t>Extra Payments</t>
  </si>
  <si>
    <t>Mortgage Summary</t>
  </si>
  <si>
    <t>Years Until Paid Off</t>
  </si>
  <si>
    <t>Interest Savings</t>
  </si>
  <si>
    <t>Total Interest Paid</t>
  </si>
  <si>
    <t>Payment Schedule</t>
  </si>
  <si>
    <t>No.</t>
  </si>
  <si>
    <t>Interest</t>
  </si>
  <si>
    <t>Rate</t>
  </si>
  <si>
    <t xml:space="preserve">Interest </t>
  </si>
  <si>
    <t>Payment</t>
  </si>
  <si>
    <t>Extra</t>
  </si>
  <si>
    <t>Payments</t>
  </si>
  <si>
    <t>Additional</t>
  </si>
  <si>
    <t>Amount</t>
  </si>
  <si>
    <t>Paid</t>
  </si>
  <si>
    <t>Amount Applied</t>
  </si>
  <si>
    <t>To Principal</t>
  </si>
  <si>
    <t>Balance</t>
  </si>
  <si>
    <t>Investment Summary</t>
  </si>
  <si>
    <t xml:space="preserve">                               Number of Monthly Payments     </t>
  </si>
  <si>
    <t>Current Age</t>
  </si>
  <si>
    <t>Retirement Age</t>
  </si>
  <si>
    <t>Investment per Year</t>
  </si>
  <si>
    <t>Rate of Return</t>
  </si>
  <si>
    <t>Years Until Paid in Full</t>
  </si>
  <si>
    <t>Value of Investment @ Paid in Full</t>
  </si>
  <si>
    <t>Number of Years Until Retirement</t>
  </si>
  <si>
    <t>Extra Payment per Year</t>
  </si>
  <si>
    <t>Monthly Mortgage Payment</t>
  </si>
  <si>
    <t>Balance at Retirement</t>
  </si>
  <si>
    <t>Mortgage Information Calculator</t>
  </si>
  <si>
    <t>Current Principal Balance</t>
  </si>
  <si>
    <t>Number of Payments Remaining</t>
  </si>
  <si>
    <t xml:space="preserve">Total of All Payments </t>
  </si>
  <si>
    <t xml:space="preserve">                 Wealth Builder Worksheet                                                      </t>
  </si>
  <si>
    <t xml:space="preserve"> </t>
  </si>
  <si>
    <t>Monthly</t>
  </si>
  <si>
    <t>Annual</t>
  </si>
  <si>
    <t>Mortgage</t>
  </si>
  <si>
    <t>Loan Information</t>
  </si>
  <si>
    <t>Extra Monthly Cash Flow</t>
  </si>
  <si>
    <t>Extra Annual Cash Flow Contribution</t>
  </si>
  <si>
    <t>Month of Annual Cash Flow Contribution</t>
  </si>
  <si>
    <t>Extra Cash Flow</t>
  </si>
  <si>
    <t>Total Extra Cash Flow</t>
  </si>
  <si>
    <t>Cash Flow</t>
  </si>
  <si>
    <t>Maximizer</t>
  </si>
  <si>
    <t>Conventional</t>
  </si>
  <si>
    <t>Bi-Weekly</t>
  </si>
  <si>
    <t>Cumulative</t>
  </si>
  <si>
    <t>Interest Paid</t>
  </si>
  <si>
    <t xml:space="preserve">                                     Lump Sum Cash Flow-Out Strategy                                                 </t>
  </si>
  <si>
    <t xml:space="preserve">                Number of Monthly Payments     </t>
  </si>
  <si>
    <t>Number of Monthly Payments</t>
  </si>
  <si>
    <t>Additional Loan Interest Cost</t>
  </si>
  <si>
    <t>Net Benefit</t>
  </si>
  <si>
    <t>Lump Sum Deposit</t>
  </si>
  <si>
    <t>Monthly Payment Difference</t>
  </si>
  <si>
    <t>Current Loan Amount</t>
  </si>
  <si>
    <t xml:space="preserve">                                     Investing Home Equity                                                 </t>
  </si>
  <si>
    <t xml:space="preserve">                                       Should I Refinance My Mortgage?                                               </t>
  </si>
  <si>
    <t>Investment Value</t>
  </si>
  <si>
    <t>Investment Value (w/o costs)</t>
  </si>
  <si>
    <t>Current Loan</t>
  </si>
  <si>
    <t>New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</si>
</sst>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14"/>
      <color indexed="9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name val="Calibri"/>
      <family val="2"/>
    </font>
    <font>
      <b/>
      <sz val="18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sz val="12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b/>
      <sz val="14"/>
      <color indexed="9"/>
      <name val="Calibri"/>
      <family val="2"/>
    </font>
    <font>
      <sz val="13"/>
      <color indexed="8"/>
      <name val="Calibri"/>
      <family val="2"/>
    </font>
    <font>
      <b/>
      <sz val="13"/>
      <color indexed="8"/>
      <name val="Calibri"/>
      <family val="2"/>
    </font>
    <font>
      <b/>
      <sz val="13"/>
      <color indexed="9"/>
      <name val="Calibri"/>
      <family val="2"/>
    </font>
    <font>
      <b/>
      <sz val="13"/>
      <name val="Calibri"/>
      <family val="2"/>
    </font>
    <font>
      <b/>
      <sz val="16"/>
      <color indexed="9"/>
      <name val="Calibri"/>
      <family val="2"/>
    </font>
    <font>
      <sz val="13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 tint="-0.249977111117893"/>
      <name val="Calibri"/>
      <family val="2"/>
    </font>
    <font>
      <b/>
      <sz val="13"/>
      <color rgb="FF006600"/>
      <name val="Calibri"/>
      <family val="2"/>
      <scheme val="minor"/>
    </font>
    <font>
      <b/>
      <sz val="13"/>
      <color theme="0"/>
      <name val="Calibri"/>
      <family val="2"/>
    </font>
    <font>
      <b/>
      <sz val="1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8" fontId="0" fillId="0" borderId="0" xfId="0" applyNumberFormat="1"/>
    <xf numFmtId="10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0" fillId="3" borderId="0" xfId="0" applyFill="1"/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0" xfId="0" applyNumberFormat="1"/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164" fontId="0" fillId="2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Border="1"/>
    <xf numFmtId="0" fontId="6" fillId="5" borderId="0" xfId="0" applyFont="1" applyFill="1" applyAlignment="1">
      <alignment horizontal="right"/>
    </xf>
    <xf numFmtId="0" fontId="6" fillId="5" borderId="0" xfId="0" applyFont="1" applyFill="1" applyBorder="1" applyAlignment="1">
      <alignment horizontal="right"/>
    </xf>
    <xf numFmtId="164" fontId="0" fillId="5" borderId="2" xfId="0" applyNumberFormat="1" applyFill="1" applyBorder="1" applyAlignment="1">
      <alignment horizontal="center"/>
    </xf>
    <xf numFmtId="8" fontId="0" fillId="5" borderId="0" xfId="0" applyNumberForma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0" fontId="1" fillId="0" borderId="1" xfId="2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0" fontId="1" fillId="0" borderId="0" xfId="2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9" fillId="0" borderId="0" xfId="0" applyFont="1" applyFill="1"/>
    <xf numFmtId="0" fontId="0" fillId="0" borderId="0" xfId="0" applyFill="1" applyAlignment="1">
      <alignment horizontal="right"/>
    </xf>
    <xf numFmtId="165" fontId="0" fillId="0" borderId="3" xfId="0" applyNumberFormat="1" applyFill="1" applyBorder="1" applyAlignment="1">
      <alignment horizontal="center"/>
    </xf>
    <xf numFmtId="10" fontId="1" fillId="0" borderId="3" xfId="2" applyNumberFormat="1" applyFont="1" applyFill="1" applyBorder="1" applyAlignment="1">
      <alignment horizontal="center"/>
    </xf>
    <xf numFmtId="0" fontId="0" fillId="0" borderId="0" xfId="0" applyFill="1" applyAlignment="1"/>
    <xf numFmtId="0" fontId="0" fillId="0" borderId="1" xfId="0" applyFill="1" applyBorder="1" applyAlignment="1"/>
    <xf numFmtId="0" fontId="0" fillId="0" borderId="4" xfId="0" applyFill="1" applyBorder="1" applyAlignment="1">
      <alignment horizontal="center"/>
    </xf>
    <xf numFmtId="164" fontId="4" fillId="0" borderId="5" xfId="0" applyNumberFormat="1" applyFont="1" applyFill="1" applyBorder="1"/>
    <xf numFmtId="2" fontId="4" fillId="0" borderId="6" xfId="0" applyNumberFormat="1" applyFon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0" fontId="0" fillId="0" borderId="8" xfId="0" applyFill="1" applyBorder="1"/>
    <xf numFmtId="165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8" fontId="0" fillId="0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4" fillId="5" borderId="0" xfId="0" applyFont="1" applyFill="1" applyAlignment="1">
      <alignment horizontal="right"/>
    </xf>
    <xf numFmtId="0" fontId="4" fillId="5" borderId="0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9" fillId="5" borderId="0" xfId="0" applyFont="1" applyFill="1"/>
    <xf numFmtId="165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4" fontId="16" fillId="5" borderId="8" xfId="0" applyNumberFormat="1" applyFont="1" applyFill="1" applyBorder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2" borderId="0" xfId="0" applyFill="1" applyProtection="1"/>
    <xf numFmtId="0" fontId="7" fillId="5" borderId="0" xfId="0" applyFont="1" applyFill="1" applyAlignment="1" applyProtection="1">
      <alignment horizontal="center"/>
    </xf>
    <xf numFmtId="0" fontId="0" fillId="5" borderId="0" xfId="0" applyFill="1" applyProtection="1"/>
    <xf numFmtId="0" fontId="11" fillId="5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10" fontId="0" fillId="2" borderId="0" xfId="0" applyNumberFormat="1" applyFill="1" applyAlignment="1" applyProtection="1">
      <alignment horizontal="center"/>
    </xf>
    <xf numFmtId="164" fontId="0" fillId="2" borderId="0" xfId="0" applyNumberFormat="1" applyFill="1" applyAlignment="1" applyProtection="1">
      <alignment horizontal="center"/>
    </xf>
    <xf numFmtId="8" fontId="0" fillId="2" borderId="0" xfId="0" applyNumberFormat="1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3" fillId="5" borderId="0" xfId="0" applyFont="1" applyFill="1" applyAlignment="1">
      <alignment horizontal="center"/>
    </xf>
    <xf numFmtId="164" fontId="0" fillId="2" borderId="0" xfId="0" applyNumberFormat="1" applyFill="1"/>
    <xf numFmtId="0" fontId="1" fillId="5" borderId="0" xfId="0" applyFont="1" applyFill="1" applyAlignment="1">
      <alignment horizontal="center"/>
    </xf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8" fillId="5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9" fillId="5" borderId="0" xfId="0" applyFont="1" applyFill="1"/>
    <xf numFmtId="0" fontId="3" fillId="5" borderId="0" xfId="0" applyFont="1" applyFill="1" applyAlignment="1">
      <alignment horizontal="center"/>
    </xf>
    <xf numFmtId="164" fontId="0" fillId="6" borderId="0" xfId="0" applyNumberFormat="1" applyFill="1"/>
    <xf numFmtId="164" fontId="0" fillId="7" borderId="0" xfId="0" applyNumberFormat="1" applyFill="1" applyAlignment="1" applyProtection="1">
      <alignment horizontal="center"/>
    </xf>
    <xf numFmtId="165" fontId="3" fillId="7" borderId="8" xfId="0" applyNumberFormat="1" applyFont="1" applyFill="1" applyBorder="1" applyAlignment="1" applyProtection="1">
      <alignment horizontal="center"/>
    </xf>
    <xf numFmtId="165" fontId="0" fillId="7" borderId="8" xfId="0" applyNumberFormat="1" applyFill="1" applyBorder="1" applyAlignment="1" applyProtection="1">
      <alignment horizontal="center"/>
    </xf>
    <xf numFmtId="164" fontId="0" fillId="5" borderId="0" xfId="0" applyNumberFormat="1" applyFill="1"/>
    <xf numFmtId="0" fontId="0" fillId="9" borderId="0" xfId="0" applyFill="1"/>
    <xf numFmtId="0" fontId="15" fillId="9" borderId="0" xfId="0" applyFont="1" applyFill="1" applyAlignment="1">
      <alignment horizontal="center"/>
    </xf>
    <xf numFmtId="0" fontId="0" fillId="9" borderId="0" xfId="0" applyFill="1" applyBorder="1"/>
    <xf numFmtId="8" fontId="0" fillId="9" borderId="0" xfId="0" applyNumberForma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5" borderId="0" xfId="0" applyFill="1" applyAlignment="1" applyProtection="1">
      <alignment horizontal="center"/>
    </xf>
    <xf numFmtId="0" fontId="5" fillId="9" borderId="0" xfId="0" applyFont="1" applyFill="1" applyBorder="1" applyAlignment="1">
      <alignment horizontal="center"/>
    </xf>
    <xf numFmtId="0" fontId="0" fillId="9" borderId="0" xfId="0" applyFill="1" applyBorder="1" applyAlignment="1" applyProtection="1">
      <alignment horizontal="center"/>
      <protection locked="0"/>
    </xf>
    <xf numFmtId="165" fontId="0" fillId="9" borderId="0" xfId="0" applyNumberFormat="1" applyFill="1" applyBorder="1" applyAlignment="1" applyProtection="1">
      <alignment horizontal="center"/>
      <protection locked="0"/>
    </xf>
    <xf numFmtId="10" fontId="1" fillId="9" borderId="0" xfId="2" applyNumberFormat="1" applyFont="1" applyFill="1" applyBorder="1" applyAlignment="1" applyProtection="1">
      <alignment horizontal="center"/>
      <protection locked="0"/>
    </xf>
    <xf numFmtId="2" fontId="0" fillId="9" borderId="0" xfId="0" applyNumberFormat="1" applyFill="1" applyBorder="1" applyAlignment="1" applyProtection="1">
      <alignment horizontal="center"/>
    </xf>
    <xf numFmtId="8" fontId="13" fillId="9" borderId="0" xfId="0" applyNumberFormat="1" applyFont="1" applyFill="1" applyBorder="1" applyAlignment="1" applyProtection="1">
      <alignment horizontal="center"/>
    </xf>
    <xf numFmtId="0" fontId="0" fillId="9" borderId="0" xfId="0" applyFill="1" applyBorder="1" applyAlignment="1"/>
    <xf numFmtId="0" fontId="0" fillId="9" borderId="0" xfId="0" applyFill="1" applyBorder="1" applyAlignment="1">
      <alignment horizontal="right"/>
    </xf>
    <xf numFmtId="165" fontId="0" fillId="9" borderId="0" xfId="0" applyNumberFormat="1" applyFill="1" applyBorder="1" applyAlignment="1" applyProtection="1">
      <alignment horizontal="center"/>
    </xf>
    <xf numFmtId="164" fontId="0" fillId="9" borderId="0" xfId="0" applyNumberFormat="1" applyFill="1" applyBorder="1" applyAlignment="1" applyProtection="1">
      <alignment horizontal="center"/>
    </xf>
    <xf numFmtId="8" fontId="12" fillId="9" borderId="0" xfId="0" applyNumberFormat="1" applyFont="1" applyFill="1" applyBorder="1" applyAlignment="1" applyProtection="1">
      <alignment horizontal="center"/>
    </xf>
    <xf numFmtId="0" fontId="27" fillId="10" borderId="0" xfId="0" applyFont="1" applyFill="1"/>
    <xf numFmtId="165" fontId="27" fillId="5" borderId="0" xfId="0" applyNumberFormat="1" applyFont="1" applyFill="1" applyBorder="1" applyAlignment="1">
      <alignment horizontal="center"/>
    </xf>
    <xf numFmtId="10" fontId="21" fillId="5" borderId="0" xfId="2" applyNumberFormat="1" applyFont="1" applyFill="1" applyBorder="1" applyAlignment="1">
      <alignment horizontal="center"/>
    </xf>
    <xf numFmtId="0" fontId="27" fillId="10" borderId="0" xfId="0" applyFont="1" applyFill="1" applyAlignment="1"/>
    <xf numFmtId="0" fontId="27" fillId="10" borderId="0" xfId="0" applyFont="1" applyFill="1" applyBorder="1" applyAlignment="1"/>
    <xf numFmtId="0" fontId="27" fillId="5" borderId="0" xfId="0" applyFont="1" applyFill="1" applyBorder="1" applyAlignment="1">
      <alignment horizontal="center"/>
    </xf>
    <xf numFmtId="164" fontId="23" fillId="8" borderId="11" xfId="0" applyNumberFormat="1" applyFont="1" applyFill="1" applyBorder="1" applyAlignment="1" applyProtection="1">
      <alignment horizontal="center"/>
    </xf>
    <xf numFmtId="164" fontId="21" fillId="5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 applyProtection="1">
      <alignment horizontal="center"/>
      <protection locked="0"/>
    </xf>
    <xf numFmtId="10" fontId="22" fillId="0" borderId="0" xfId="2" applyNumberFormat="1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 applyProtection="1">
      <alignment horizontal="center"/>
      <protection locked="0"/>
    </xf>
    <xf numFmtId="8" fontId="28" fillId="5" borderId="8" xfId="0" applyNumberFormat="1" applyFont="1" applyFill="1" applyBorder="1" applyAlignment="1">
      <alignment horizontal="center"/>
    </xf>
    <xf numFmtId="164" fontId="28" fillId="5" borderId="8" xfId="0" applyNumberFormat="1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165" fontId="28" fillId="9" borderId="0" xfId="0" applyNumberFormat="1" applyFont="1" applyFill="1" applyBorder="1" applyAlignment="1" applyProtection="1">
      <alignment horizontal="center"/>
      <protection locked="0"/>
    </xf>
    <xf numFmtId="10" fontId="22" fillId="9" borderId="0" xfId="2" applyNumberFormat="1" applyFont="1" applyFill="1" applyBorder="1" applyAlignment="1" applyProtection="1">
      <alignment horizontal="center"/>
      <protection locked="0"/>
    </xf>
    <xf numFmtId="0" fontId="27" fillId="9" borderId="0" xfId="0" applyFont="1" applyFill="1" applyBorder="1" applyAlignment="1"/>
    <xf numFmtId="0" fontId="28" fillId="9" borderId="0" xfId="0" applyFont="1" applyFill="1" applyBorder="1" applyAlignment="1" applyProtection="1">
      <alignment horizontal="center"/>
      <protection locked="0"/>
    </xf>
    <xf numFmtId="164" fontId="0" fillId="5" borderId="0" xfId="0" applyNumberForma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7" fontId="4" fillId="5" borderId="0" xfId="1" applyNumberFormat="1" applyFont="1" applyFill="1" applyBorder="1" applyAlignment="1">
      <alignment horizontal="center"/>
    </xf>
    <xf numFmtId="0" fontId="27" fillId="9" borderId="0" xfId="0" applyFont="1" applyFill="1" applyBorder="1"/>
    <xf numFmtId="164" fontId="23" fillId="9" borderId="0" xfId="0" applyNumberFormat="1" applyFont="1" applyFill="1" applyBorder="1" applyAlignment="1" applyProtection="1">
      <alignment horizontal="center"/>
    </xf>
    <xf numFmtId="8" fontId="28" fillId="9" borderId="0" xfId="0" applyNumberFormat="1" applyFont="1" applyFill="1" applyBorder="1" applyAlignment="1">
      <alignment horizontal="center"/>
    </xf>
    <xf numFmtId="164" fontId="28" fillId="9" borderId="0" xfId="0" applyNumberFormat="1" applyFont="1" applyFill="1" applyBorder="1" applyAlignment="1">
      <alignment horizontal="center"/>
    </xf>
    <xf numFmtId="164" fontId="28" fillId="9" borderId="0" xfId="0" applyNumberFormat="1" applyFont="1" applyFill="1" applyBorder="1" applyAlignment="1" applyProtection="1">
      <alignment horizontal="center"/>
      <protection locked="0"/>
    </xf>
    <xf numFmtId="2" fontId="23" fillId="9" borderId="0" xfId="0" applyNumberFormat="1" applyFont="1" applyFill="1" applyBorder="1" applyAlignment="1" applyProtection="1">
      <alignment horizontal="center"/>
    </xf>
    <xf numFmtId="0" fontId="15" fillId="9" borderId="0" xfId="0" applyFont="1" applyFill="1" applyBorder="1" applyAlignment="1">
      <alignment horizontal="center"/>
    </xf>
    <xf numFmtId="8" fontId="0" fillId="9" borderId="0" xfId="0" applyNumberFormat="1" applyFill="1" applyBorder="1"/>
    <xf numFmtId="165" fontId="0" fillId="9" borderId="0" xfId="0" applyNumberFormat="1" applyFill="1" applyBorder="1" applyAlignment="1">
      <alignment horizontal="center"/>
    </xf>
    <xf numFmtId="10" fontId="1" fillId="9" borderId="0" xfId="2" applyNumberFormat="1" applyFont="1" applyFill="1" applyBorder="1" applyAlignment="1">
      <alignment horizontal="center"/>
    </xf>
    <xf numFmtId="164" fontId="0" fillId="9" borderId="0" xfId="0" applyNumberFormat="1" applyFill="1" applyBorder="1" applyAlignment="1">
      <alignment horizontal="center"/>
    </xf>
    <xf numFmtId="2" fontId="12" fillId="9" borderId="0" xfId="0" applyNumberFormat="1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2" fontId="0" fillId="9" borderId="0" xfId="0" applyNumberFormat="1" applyFill="1" applyBorder="1" applyAlignment="1">
      <alignment horizontal="center"/>
    </xf>
    <xf numFmtId="8" fontId="13" fillId="9" borderId="0" xfId="0" applyNumberFormat="1" applyFont="1" applyFill="1" applyBorder="1" applyAlignment="1">
      <alignment horizontal="center"/>
    </xf>
    <xf numFmtId="8" fontId="14" fillId="9" borderId="0" xfId="0" applyNumberFormat="1" applyFont="1" applyFill="1" applyBorder="1" applyAlignment="1">
      <alignment horizontal="center"/>
    </xf>
    <xf numFmtId="0" fontId="0" fillId="11" borderId="12" xfId="0" applyFill="1" applyBorder="1"/>
    <xf numFmtId="0" fontId="27" fillId="11" borderId="0" xfId="0" applyFont="1" applyFill="1" applyBorder="1" applyAlignment="1" applyProtection="1">
      <alignment horizontal="right"/>
    </xf>
    <xf numFmtId="10" fontId="22" fillId="12" borderId="13" xfId="2" applyNumberFormat="1" applyFont="1" applyFill="1" applyBorder="1" applyAlignment="1" applyProtection="1">
      <alignment horizontal="center"/>
      <protection locked="0"/>
    </xf>
    <xf numFmtId="0" fontId="27" fillId="11" borderId="12" xfId="0" applyFont="1" applyFill="1" applyBorder="1" applyAlignment="1" applyProtection="1">
      <alignment horizontal="right"/>
    </xf>
    <xf numFmtId="0" fontId="27" fillId="11" borderId="1" xfId="0" applyFont="1" applyFill="1" applyBorder="1" applyAlignment="1" applyProtection="1">
      <alignment horizontal="right"/>
    </xf>
    <xf numFmtId="0" fontId="27" fillId="11" borderId="12" xfId="0" applyFont="1" applyFill="1" applyBorder="1" applyAlignment="1" applyProtection="1"/>
    <xf numFmtId="0" fontId="22" fillId="11" borderId="11" xfId="0" applyFont="1" applyFill="1" applyBorder="1" applyAlignment="1" applyProtection="1"/>
    <xf numFmtId="0" fontId="22" fillId="11" borderId="14" xfId="0" applyFont="1" applyFill="1" applyBorder="1" applyAlignment="1" applyProtection="1">
      <alignment horizontal="right"/>
    </xf>
    <xf numFmtId="6" fontId="29" fillId="9" borderId="0" xfId="0" applyNumberFormat="1" applyFont="1" applyFill="1" applyBorder="1" applyAlignment="1" applyProtection="1">
      <alignment horizontal="center"/>
    </xf>
    <xf numFmtId="0" fontId="25" fillId="11" borderId="12" xfId="0" applyFont="1" applyFill="1" applyBorder="1" applyAlignment="1" applyProtection="1">
      <alignment horizontal="center"/>
    </xf>
    <xf numFmtId="0" fontId="26" fillId="11" borderId="0" xfId="0" applyFont="1" applyFill="1" applyBorder="1" applyAlignment="1" applyProtection="1">
      <alignment horizontal="right"/>
    </xf>
    <xf numFmtId="0" fontId="26" fillId="9" borderId="0" xfId="0" applyFont="1" applyFill="1" applyBorder="1" applyAlignment="1" applyProtection="1">
      <alignment horizontal="right"/>
    </xf>
    <xf numFmtId="0" fontId="27" fillId="9" borderId="0" xfId="0" applyFont="1" applyFill="1" applyBorder="1" applyAlignment="1" applyProtection="1">
      <alignment horizontal="right"/>
    </xf>
    <xf numFmtId="165" fontId="24" fillId="9" borderId="0" xfId="0" applyNumberFormat="1" applyFont="1" applyFill="1" applyBorder="1" applyAlignment="1" applyProtection="1">
      <alignment horizontal="center"/>
    </xf>
    <xf numFmtId="8" fontId="28" fillId="9" borderId="0" xfId="0" applyNumberFormat="1" applyFont="1" applyFill="1" applyBorder="1" applyAlignment="1" applyProtection="1">
      <alignment horizontal="center"/>
    </xf>
    <xf numFmtId="0" fontId="27" fillId="10" borderId="12" xfId="0" applyFont="1" applyFill="1" applyBorder="1"/>
    <xf numFmtId="0" fontId="27" fillId="10" borderId="12" xfId="0" applyFont="1" applyFill="1" applyBorder="1" applyAlignment="1"/>
    <xf numFmtId="165" fontId="28" fillId="0" borderId="8" xfId="0" applyNumberFormat="1" applyFont="1" applyFill="1" applyBorder="1" applyAlignment="1" applyProtection="1">
      <alignment horizontal="center"/>
      <protection locked="0"/>
    </xf>
    <xf numFmtId="10" fontId="22" fillId="0" borderId="8" xfId="2" applyNumberFormat="1" applyFont="1" applyFill="1" applyBorder="1" applyAlignment="1" applyProtection="1">
      <alignment horizontal="center"/>
      <protection locked="0"/>
    </xf>
    <xf numFmtId="0" fontId="28" fillId="0" borderId="8" xfId="0" applyFont="1" applyFill="1" applyBorder="1" applyAlignment="1" applyProtection="1">
      <alignment horizontal="center"/>
      <protection locked="0"/>
    </xf>
    <xf numFmtId="0" fontId="6" fillId="5" borderId="0" xfId="0" applyFont="1" applyFill="1"/>
    <xf numFmtId="6" fontId="24" fillId="13" borderId="13" xfId="0" applyNumberFormat="1" applyFont="1" applyFill="1" applyBorder="1" applyAlignment="1" applyProtection="1">
      <alignment horizontal="center"/>
      <protection hidden="1"/>
    </xf>
    <xf numFmtId="1" fontId="28" fillId="13" borderId="13" xfId="0" applyNumberFormat="1" applyFont="1" applyFill="1" applyBorder="1" applyAlignment="1" applyProtection="1">
      <alignment horizontal="center"/>
      <protection hidden="1"/>
    </xf>
    <xf numFmtId="165" fontId="30" fillId="13" borderId="13" xfId="0" applyNumberFormat="1" applyFont="1" applyFill="1" applyBorder="1" applyAlignment="1" applyProtection="1">
      <alignment horizontal="center"/>
      <protection hidden="1"/>
    </xf>
    <xf numFmtId="6" fontId="31" fillId="14" borderId="15" xfId="0" applyNumberFormat="1" applyFont="1" applyFill="1" applyBorder="1" applyAlignment="1" applyProtection="1">
      <alignment horizontal="center"/>
      <protection hidden="1"/>
    </xf>
    <xf numFmtId="6" fontId="32" fillId="13" borderId="13" xfId="0" applyNumberFormat="1" applyFont="1" applyFill="1" applyBorder="1" applyAlignment="1" applyProtection="1">
      <alignment horizontal="center"/>
      <protection hidden="1"/>
    </xf>
    <xf numFmtId="165" fontId="23" fillId="8" borderId="16" xfId="0" applyNumberFormat="1" applyFont="1" applyFill="1" applyBorder="1" applyAlignment="1" applyProtection="1">
      <alignment horizontal="center"/>
      <protection hidden="1"/>
    </xf>
    <xf numFmtId="6" fontId="28" fillId="5" borderId="13" xfId="0" applyNumberFormat="1" applyFont="1" applyFill="1" applyBorder="1" applyAlignment="1" applyProtection="1">
      <alignment horizontal="center"/>
      <protection hidden="1"/>
    </xf>
    <xf numFmtId="165" fontId="28" fillId="5" borderId="15" xfId="0" applyNumberFormat="1" applyFont="1" applyFill="1" applyBorder="1" applyAlignment="1" applyProtection="1">
      <alignment horizontal="center"/>
      <protection hidden="1"/>
    </xf>
    <xf numFmtId="165" fontId="24" fillId="9" borderId="13" xfId="0" applyNumberFormat="1" applyFont="1" applyFill="1" applyBorder="1" applyAlignment="1" applyProtection="1">
      <alignment horizontal="center"/>
      <protection hidden="1"/>
    </xf>
    <xf numFmtId="165" fontId="24" fillId="9" borderId="15" xfId="0" applyNumberFormat="1" applyFont="1" applyFill="1" applyBorder="1" applyAlignment="1" applyProtection="1">
      <alignment horizontal="center"/>
      <protection hidden="1"/>
    </xf>
    <xf numFmtId="0" fontId="25" fillId="9" borderId="0" xfId="0" applyFont="1" applyFill="1" applyBorder="1" applyAlignment="1" applyProtection="1">
      <alignment horizontal="center"/>
    </xf>
    <xf numFmtId="0" fontId="0" fillId="10" borderId="0" xfId="0" applyFill="1" applyAlignment="1">
      <alignment horizontal="right"/>
    </xf>
    <xf numFmtId="6" fontId="28" fillId="13" borderId="17" xfId="0" applyNumberFormat="1" applyFont="1" applyFill="1" applyBorder="1" applyAlignment="1" applyProtection="1">
      <alignment horizontal="center"/>
      <protection hidden="1"/>
    </xf>
    <xf numFmtId="0" fontId="0" fillId="0" borderId="0" xfId="0" applyBorder="1"/>
    <xf numFmtId="0" fontId="0" fillId="0" borderId="12" xfId="0" applyBorder="1"/>
    <xf numFmtId="0" fontId="0" fillId="0" borderId="18" xfId="0" applyBorder="1"/>
    <xf numFmtId="0" fontId="0" fillId="9" borderId="18" xfId="0" applyFill="1" applyBorder="1" applyAlignment="1" applyProtection="1">
      <alignment horizontal="center"/>
      <protection locked="0"/>
    </xf>
    <xf numFmtId="165" fontId="0" fillId="9" borderId="18" xfId="0" applyNumberFormat="1" applyFill="1" applyBorder="1" applyAlignment="1" applyProtection="1">
      <alignment horizontal="center"/>
      <protection locked="0"/>
    </xf>
    <xf numFmtId="10" fontId="1" fillId="9" borderId="18" xfId="2" applyNumberFormat="1" applyFont="1" applyFill="1" applyBorder="1" applyAlignment="1" applyProtection="1">
      <alignment horizontal="center"/>
      <protection locked="0"/>
    </xf>
    <xf numFmtId="2" fontId="0" fillId="9" borderId="18" xfId="0" applyNumberFormat="1" applyFill="1" applyBorder="1" applyAlignment="1" applyProtection="1">
      <alignment horizontal="center"/>
    </xf>
    <xf numFmtId="0" fontId="25" fillId="11" borderId="11" xfId="0" applyFont="1" applyFill="1" applyBorder="1" applyAlignment="1" applyProtection="1"/>
    <xf numFmtId="165" fontId="31" fillId="14" borderId="19" xfId="0" applyNumberFormat="1" applyFont="1" applyFill="1" applyBorder="1" applyAlignment="1" applyProtection="1">
      <alignment horizontal="center"/>
    </xf>
    <xf numFmtId="0" fontId="24" fillId="11" borderId="20" xfId="0" applyFont="1" applyFill="1" applyBorder="1" applyAlignment="1" applyProtection="1"/>
    <xf numFmtId="165" fontId="28" fillId="0" borderId="13" xfId="0" applyNumberFormat="1" applyFont="1" applyFill="1" applyBorder="1" applyAlignment="1" applyProtection="1">
      <alignment horizontal="center"/>
      <protection locked="0"/>
    </xf>
    <xf numFmtId="10" fontId="22" fillId="0" borderId="13" xfId="2" applyNumberFormat="1" applyFont="1" applyFill="1" applyBorder="1" applyAlignment="1" applyProtection="1">
      <alignment horizontal="center"/>
      <protection locked="0"/>
    </xf>
    <xf numFmtId="2" fontId="23" fillId="8" borderId="13" xfId="0" applyNumberFormat="1" applyFont="1" applyFill="1" applyBorder="1" applyAlignment="1" applyProtection="1">
      <alignment horizontal="center"/>
      <protection hidden="1"/>
    </xf>
    <xf numFmtId="165" fontId="24" fillId="12" borderId="13" xfId="0" applyNumberFormat="1" applyFont="1" applyFill="1" applyBorder="1" applyAlignment="1" applyProtection="1">
      <alignment horizontal="center"/>
      <protection locked="0"/>
    </xf>
    <xf numFmtId="0" fontId="0" fillId="9" borderId="12" xfId="0" applyFill="1" applyBorder="1" applyAlignment="1">
      <alignment horizontal="right"/>
    </xf>
    <xf numFmtId="0" fontId="0" fillId="9" borderId="0" xfId="0" applyFill="1" applyBorder="1" applyAlignment="1">
      <alignment horizontal="right"/>
    </xf>
    <xf numFmtId="0" fontId="7" fillId="0" borderId="0" xfId="0" applyFont="1" applyAlignment="1" applyProtection="1">
      <alignment horizontal="center"/>
    </xf>
    <xf numFmtId="0" fontId="0" fillId="10" borderId="0" xfId="0" applyFill="1" applyAlignment="1">
      <alignment horizontal="right"/>
    </xf>
    <xf numFmtId="0" fontId="0" fillId="10" borderId="0" xfId="0" applyFill="1" applyBorder="1" applyAlignment="1">
      <alignment horizontal="right"/>
    </xf>
    <xf numFmtId="0" fontId="20" fillId="8" borderId="25" xfId="0" applyFont="1" applyFill="1" applyBorder="1" applyAlignment="1">
      <alignment horizontal="center"/>
    </xf>
    <xf numFmtId="0" fontId="20" fillId="8" borderId="26" xfId="0" applyFont="1" applyFill="1" applyBorder="1" applyAlignment="1">
      <alignment horizontal="center"/>
    </xf>
    <xf numFmtId="0" fontId="20" fillId="8" borderId="27" xfId="0" applyFont="1" applyFill="1" applyBorder="1" applyAlignment="1">
      <alignment horizontal="center"/>
    </xf>
    <xf numFmtId="0" fontId="27" fillId="10" borderId="0" xfId="0" applyFont="1" applyFill="1" applyBorder="1" applyAlignment="1">
      <alignment horizontal="right"/>
    </xf>
    <xf numFmtId="0" fontId="27" fillId="10" borderId="12" xfId="0" applyFont="1" applyFill="1" applyBorder="1" applyAlignment="1">
      <alignment horizontal="right"/>
    </xf>
    <xf numFmtId="0" fontId="27" fillId="10" borderId="11" xfId="0" applyFont="1" applyFill="1" applyBorder="1" applyAlignment="1">
      <alignment horizontal="right"/>
    </xf>
    <xf numFmtId="0" fontId="27" fillId="10" borderId="20" xfId="0" applyFont="1" applyFill="1" applyBorder="1" applyAlignment="1">
      <alignment horizontal="right"/>
    </xf>
    <xf numFmtId="0" fontId="22" fillId="10" borderId="12" xfId="0" applyFont="1" applyFill="1" applyBorder="1" applyAlignment="1">
      <alignment horizontal="right"/>
    </xf>
    <xf numFmtId="0" fontId="22" fillId="10" borderId="0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5" borderId="0" xfId="0" applyFill="1" applyAlignment="1" applyProtection="1">
      <alignment horizontal="center"/>
    </xf>
    <xf numFmtId="0" fontId="22" fillId="10" borderId="18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right"/>
    </xf>
    <xf numFmtId="0" fontId="1" fillId="0" borderId="23" xfId="0" applyFont="1" applyFill="1" applyBorder="1" applyAlignment="1">
      <alignment horizontal="right"/>
    </xf>
    <xf numFmtId="0" fontId="1" fillId="0" borderId="24" xfId="0" applyFont="1" applyFill="1" applyBorder="1" applyAlignment="1">
      <alignment horizontal="right"/>
    </xf>
    <xf numFmtId="0" fontId="20" fillId="8" borderId="0" xfId="0" applyFont="1" applyFill="1" applyBorder="1" applyAlignment="1">
      <alignment horizontal="center"/>
    </xf>
    <xf numFmtId="0" fontId="25" fillId="8" borderId="28" xfId="0" applyFont="1" applyFill="1" applyBorder="1" applyAlignment="1" applyProtection="1">
      <alignment horizontal="center"/>
    </xf>
    <xf numFmtId="0" fontId="25" fillId="8" borderId="29" xfId="0" applyFont="1" applyFill="1" applyBorder="1" applyAlignment="1" applyProtection="1">
      <alignment horizontal="center"/>
    </xf>
    <xf numFmtId="0" fontId="25" fillId="8" borderId="30" xfId="0" applyFont="1" applyFill="1" applyBorder="1" applyAlignment="1" applyProtection="1">
      <alignment horizontal="center"/>
    </xf>
    <xf numFmtId="0" fontId="20" fillId="8" borderId="0" xfId="0" applyFont="1" applyFill="1" applyAlignment="1">
      <alignment horizontal="center"/>
    </xf>
    <xf numFmtId="0" fontId="20" fillId="9" borderId="0" xfId="0" applyFont="1" applyFill="1" applyBorder="1" applyAlignment="1">
      <alignment horizontal="center"/>
    </xf>
    <xf numFmtId="0" fontId="27" fillId="10" borderId="0" xfId="0" applyFont="1" applyFill="1" applyAlignment="1">
      <alignment horizontal="right"/>
    </xf>
    <xf numFmtId="0" fontId="21" fillId="9" borderId="0" xfId="0" applyFont="1" applyFill="1" applyBorder="1" applyAlignment="1">
      <alignment horizontal="right"/>
    </xf>
    <xf numFmtId="0" fontId="22" fillId="10" borderId="0" xfId="0" applyFont="1" applyFill="1" applyAlignment="1">
      <alignment horizontal="right"/>
    </xf>
    <xf numFmtId="0" fontId="27" fillId="10" borderId="1" xfId="0" applyFont="1" applyFill="1" applyBorder="1" applyAlignment="1">
      <alignment horizontal="right"/>
    </xf>
    <xf numFmtId="0" fontId="5" fillId="9" borderId="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right"/>
    </xf>
    <xf numFmtId="0" fontId="27" fillId="9" borderId="0" xfId="0" applyFont="1" applyFill="1" applyBorder="1" applyAlignment="1">
      <alignment horizontal="right"/>
    </xf>
    <xf numFmtId="0" fontId="22" fillId="9" borderId="0" xfId="0" applyFont="1" applyFill="1" applyBorder="1" applyAlignment="1">
      <alignment horizontal="right"/>
    </xf>
    <xf numFmtId="0" fontId="13" fillId="9" borderId="0" xfId="0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39977034120908E-2"/>
          <c:y val="5.4597629841724581E-2"/>
          <c:w val="0.92981709317585315"/>
          <c:h val="0.896089079774119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REFI!$I$40:$I$399</c:f>
            </c:numRef>
          </c:val>
          <c:smooth val="0"/>
          <c:extLst>
            <c:ext xmlns:c16="http://schemas.microsoft.com/office/drawing/2014/chart" uri="{C3380CC4-5D6E-409C-BE32-E72D297353CC}">
              <c16:uniqueId val="{00000000-BD19-47EC-AC80-3F1BAB09C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733200"/>
        <c:axId val="1"/>
      </c:lineChart>
      <c:catAx>
        <c:axId val="366733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6733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39977034120908E-2"/>
          <c:y val="5.4597629841724581E-2"/>
          <c:w val="0.92981709317585315"/>
          <c:h val="0.896089079774119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REFI!$I$40:$I$399</c:f>
            </c:numRef>
          </c:val>
          <c:smooth val="0"/>
          <c:extLst>
            <c:ext xmlns:c16="http://schemas.microsoft.com/office/drawing/2014/chart" uri="{C3380CC4-5D6E-409C-BE32-E72D297353CC}">
              <c16:uniqueId val="{00000000-1A33-4F31-A4CB-5C92000E2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738120"/>
        <c:axId val="1"/>
      </c:lineChart>
      <c:catAx>
        <c:axId val="366738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6738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50800</xdr:colOff>
      <xdr:row>25</xdr:row>
      <xdr:rowOff>0</xdr:rowOff>
    </xdr:from>
    <xdr:to>
      <xdr:col>87</xdr:col>
      <xdr:colOff>12700</xdr:colOff>
      <xdr:row>25</xdr:row>
      <xdr:rowOff>0</xdr:rowOff>
    </xdr:to>
    <xdr:graphicFrame macro="">
      <xdr:nvGraphicFramePr>
        <xdr:cNvPr id="1106" name="Chart 1">
          <a:extLst>
            <a:ext uri="{FF2B5EF4-FFF2-40B4-BE49-F238E27FC236}">
              <a16:creationId xmlns:a16="http://schemas.microsoft.com/office/drawing/2014/main" id="{B28BCF26-70D9-40A0-A253-36675CBAE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50800</xdr:colOff>
      <xdr:row>24</xdr:row>
      <xdr:rowOff>0</xdr:rowOff>
    </xdr:from>
    <xdr:to>
      <xdr:col>87</xdr:col>
      <xdr:colOff>12700</xdr:colOff>
      <xdr:row>24</xdr:row>
      <xdr:rowOff>0</xdr:rowOff>
    </xdr:to>
    <xdr:graphicFrame macro="">
      <xdr:nvGraphicFramePr>
        <xdr:cNvPr id="23611" name="Chart 1">
          <a:extLst>
            <a:ext uri="{FF2B5EF4-FFF2-40B4-BE49-F238E27FC236}">
              <a16:creationId xmlns:a16="http://schemas.microsoft.com/office/drawing/2014/main" id="{50031D46-65A3-4329-8ED3-6C30CD121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Local%20Settings/Temporary%20Internet%20Files/Content.IE5/CMZA1YYA/Copy%20of%20Frank's%20Equity%20Recapture%20Summary%20and%20Calc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!%20TPAs/CASH%20FLOW%20AUDITOR%20PROGRAM/Old%20Calculators/Frank's%20Mortgage%20calculator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 refreshError="1"/>
      <sheetData sheetId="1" refreshError="1">
        <row r="5">
          <cell r="L5" t="str">
            <v>Fixed Rate</v>
          </cell>
        </row>
        <row r="7">
          <cell r="D7">
            <v>30</v>
          </cell>
        </row>
        <row r="9">
          <cell r="D9" t="str">
            <v>Monthly</v>
          </cell>
        </row>
        <row r="28">
          <cell r="B28" t="str">
            <v>Payment
Date</v>
          </cell>
          <cell r="C28" t="str">
            <v>Interest Rate</v>
          </cell>
          <cell r="I28" t="str">
            <v>Balance</v>
          </cell>
        </row>
        <row r="30">
          <cell r="A30">
            <v>1</v>
          </cell>
        </row>
        <row r="31">
          <cell r="A31">
            <v>2</v>
          </cell>
        </row>
        <row r="32">
          <cell r="A32">
            <v>3</v>
          </cell>
        </row>
        <row r="33">
          <cell r="A33">
            <v>4</v>
          </cell>
        </row>
        <row r="34">
          <cell r="A34">
            <v>5</v>
          </cell>
        </row>
        <row r="35">
          <cell r="A35">
            <v>6</v>
          </cell>
        </row>
        <row r="36">
          <cell r="A36">
            <v>7</v>
          </cell>
        </row>
        <row r="37">
          <cell r="A37">
            <v>8</v>
          </cell>
        </row>
        <row r="38">
          <cell r="A38">
            <v>9</v>
          </cell>
        </row>
        <row r="39">
          <cell r="A39">
            <v>10</v>
          </cell>
        </row>
        <row r="40">
          <cell r="A40">
            <v>11</v>
          </cell>
        </row>
        <row r="41">
          <cell r="A41">
            <v>12</v>
          </cell>
        </row>
        <row r="42">
          <cell r="A42">
            <v>13</v>
          </cell>
        </row>
        <row r="43">
          <cell r="A43">
            <v>14</v>
          </cell>
        </row>
        <row r="44">
          <cell r="A44">
            <v>15</v>
          </cell>
        </row>
        <row r="45">
          <cell r="A45">
            <v>16</v>
          </cell>
        </row>
        <row r="46">
          <cell r="A46">
            <v>17</v>
          </cell>
        </row>
        <row r="47">
          <cell r="A47">
            <v>18</v>
          </cell>
        </row>
        <row r="48">
          <cell r="A48">
            <v>19</v>
          </cell>
        </row>
        <row r="49">
          <cell r="A49">
            <v>20</v>
          </cell>
        </row>
        <row r="50">
          <cell r="A50">
            <v>21</v>
          </cell>
        </row>
        <row r="51">
          <cell r="A51">
            <v>22</v>
          </cell>
        </row>
        <row r="52">
          <cell r="A52">
            <v>23</v>
          </cell>
        </row>
        <row r="53">
          <cell r="A53">
            <v>24</v>
          </cell>
        </row>
        <row r="54">
          <cell r="A54">
            <v>25</v>
          </cell>
        </row>
        <row r="55">
          <cell r="A55">
            <v>26</v>
          </cell>
        </row>
        <row r="56">
          <cell r="A56">
            <v>27</v>
          </cell>
        </row>
        <row r="57">
          <cell r="A57">
            <v>28</v>
          </cell>
        </row>
        <row r="58">
          <cell r="A58">
            <v>29</v>
          </cell>
        </row>
        <row r="59">
          <cell r="A59">
            <v>30</v>
          </cell>
        </row>
        <row r="60">
          <cell r="A60">
            <v>31</v>
          </cell>
        </row>
        <row r="61">
          <cell r="A61">
            <v>32</v>
          </cell>
        </row>
        <row r="62">
          <cell r="A62">
            <v>33</v>
          </cell>
        </row>
        <row r="63">
          <cell r="A63">
            <v>34</v>
          </cell>
        </row>
        <row r="64">
          <cell r="A64">
            <v>35</v>
          </cell>
        </row>
        <row r="65">
          <cell r="A65">
            <v>36</v>
          </cell>
        </row>
        <row r="66">
          <cell r="A66">
            <v>37</v>
          </cell>
        </row>
        <row r="67">
          <cell r="A67">
            <v>38</v>
          </cell>
        </row>
        <row r="68">
          <cell r="A68">
            <v>39</v>
          </cell>
        </row>
        <row r="69">
          <cell r="A69">
            <v>40</v>
          </cell>
        </row>
        <row r="70">
          <cell r="A70">
            <v>41</v>
          </cell>
        </row>
        <row r="71">
          <cell r="A71">
            <v>42</v>
          </cell>
        </row>
        <row r="72">
          <cell r="A72">
            <v>43</v>
          </cell>
        </row>
        <row r="73">
          <cell r="A73">
            <v>44</v>
          </cell>
        </row>
        <row r="74">
          <cell r="A74">
            <v>45</v>
          </cell>
        </row>
        <row r="75">
          <cell r="A75">
            <v>46</v>
          </cell>
        </row>
        <row r="76">
          <cell r="A76">
            <v>47</v>
          </cell>
        </row>
        <row r="77">
          <cell r="A77">
            <v>48</v>
          </cell>
        </row>
        <row r="78">
          <cell r="A78">
            <v>49</v>
          </cell>
        </row>
        <row r="79">
          <cell r="A79">
            <v>50</v>
          </cell>
        </row>
        <row r="80">
          <cell r="A80">
            <v>51</v>
          </cell>
        </row>
        <row r="81">
          <cell r="A81">
            <v>52</v>
          </cell>
        </row>
        <row r="82">
          <cell r="A82">
            <v>53</v>
          </cell>
        </row>
        <row r="83">
          <cell r="A83">
            <v>54</v>
          </cell>
        </row>
        <row r="84">
          <cell r="A84">
            <v>55</v>
          </cell>
        </row>
        <row r="85">
          <cell r="A85">
            <v>56</v>
          </cell>
        </row>
        <row r="86">
          <cell r="A86">
            <v>57</v>
          </cell>
        </row>
        <row r="87">
          <cell r="A87">
            <v>58</v>
          </cell>
        </row>
        <row r="88">
          <cell r="A88">
            <v>59</v>
          </cell>
        </row>
        <row r="89">
          <cell r="A89">
            <v>60</v>
          </cell>
        </row>
        <row r="90">
          <cell r="A90">
            <v>61</v>
          </cell>
        </row>
        <row r="91">
          <cell r="A91">
            <v>62</v>
          </cell>
        </row>
        <row r="92">
          <cell r="A92">
            <v>63</v>
          </cell>
        </row>
        <row r="93">
          <cell r="A93">
            <v>64</v>
          </cell>
        </row>
        <row r="94">
          <cell r="A94">
            <v>65</v>
          </cell>
        </row>
        <row r="95">
          <cell r="A95">
            <v>66</v>
          </cell>
        </row>
        <row r="96">
          <cell r="A96">
            <v>67</v>
          </cell>
        </row>
        <row r="97">
          <cell r="A97">
            <v>68</v>
          </cell>
        </row>
        <row r="98">
          <cell r="A98">
            <v>69</v>
          </cell>
        </row>
        <row r="99">
          <cell r="A99">
            <v>70</v>
          </cell>
        </row>
        <row r="100">
          <cell r="A100">
            <v>71</v>
          </cell>
        </row>
        <row r="101">
          <cell r="A101">
            <v>72</v>
          </cell>
        </row>
        <row r="102">
          <cell r="A102">
            <v>73</v>
          </cell>
        </row>
        <row r="103">
          <cell r="A103">
            <v>74</v>
          </cell>
        </row>
        <row r="104">
          <cell r="A104">
            <v>75</v>
          </cell>
        </row>
        <row r="105">
          <cell r="A105">
            <v>76</v>
          </cell>
        </row>
        <row r="106">
          <cell r="A106">
            <v>77</v>
          </cell>
        </row>
        <row r="107">
          <cell r="A107">
            <v>78</v>
          </cell>
        </row>
        <row r="108">
          <cell r="A108">
            <v>79</v>
          </cell>
        </row>
        <row r="109">
          <cell r="A109">
            <v>80</v>
          </cell>
        </row>
        <row r="110">
          <cell r="A110">
            <v>81</v>
          </cell>
        </row>
        <row r="111">
          <cell r="A111">
            <v>82</v>
          </cell>
        </row>
        <row r="112">
          <cell r="A112">
            <v>83</v>
          </cell>
        </row>
        <row r="113">
          <cell r="A113">
            <v>84</v>
          </cell>
        </row>
        <row r="114">
          <cell r="A114">
            <v>85</v>
          </cell>
        </row>
        <row r="115">
          <cell r="A115">
            <v>86</v>
          </cell>
        </row>
        <row r="116">
          <cell r="A116">
            <v>87</v>
          </cell>
        </row>
        <row r="117">
          <cell r="A117">
            <v>88</v>
          </cell>
        </row>
        <row r="118">
          <cell r="A118">
            <v>89</v>
          </cell>
        </row>
        <row r="119">
          <cell r="A119">
            <v>90</v>
          </cell>
        </row>
        <row r="120">
          <cell r="A120">
            <v>91</v>
          </cell>
        </row>
        <row r="121">
          <cell r="A121">
            <v>92</v>
          </cell>
        </row>
        <row r="122">
          <cell r="A122">
            <v>93</v>
          </cell>
        </row>
        <row r="123">
          <cell r="A123">
            <v>94</v>
          </cell>
        </row>
        <row r="124">
          <cell r="A124">
            <v>95</v>
          </cell>
        </row>
        <row r="125">
          <cell r="A125">
            <v>96</v>
          </cell>
        </row>
        <row r="126">
          <cell r="A126">
            <v>97</v>
          </cell>
        </row>
        <row r="127">
          <cell r="A127">
            <v>98</v>
          </cell>
        </row>
        <row r="128">
          <cell r="A128">
            <v>99</v>
          </cell>
        </row>
        <row r="129">
          <cell r="A129">
            <v>100</v>
          </cell>
        </row>
        <row r="130">
          <cell r="A130">
            <v>101</v>
          </cell>
        </row>
        <row r="131">
          <cell r="A131">
            <v>102</v>
          </cell>
        </row>
        <row r="132">
          <cell r="A132">
            <v>103</v>
          </cell>
        </row>
        <row r="133">
          <cell r="A133">
            <v>104</v>
          </cell>
        </row>
        <row r="134">
          <cell r="A134">
            <v>105</v>
          </cell>
        </row>
        <row r="135">
          <cell r="A135">
            <v>106</v>
          </cell>
        </row>
        <row r="136">
          <cell r="A136">
            <v>107</v>
          </cell>
        </row>
        <row r="137">
          <cell r="A137">
            <v>108</v>
          </cell>
        </row>
        <row r="138">
          <cell r="A138">
            <v>109</v>
          </cell>
        </row>
        <row r="139">
          <cell r="A139">
            <v>110</v>
          </cell>
        </row>
        <row r="140">
          <cell r="A140">
            <v>111</v>
          </cell>
        </row>
        <row r="141">
          <cell r="A141">
            <v>112</v>
          </cell>
        </row>
        <row r="142">
          <cell r="A142">
            <v>113</v>
          </cell>
        </row>
        <row r="143">
          <cell r="A143">
            <v>114</v>
          </cell>
        </row>
        <row r="144">
          <cell r="A144">
            <v>115</v>
          </cell>
        </row>
        <row r="145">
          <cell r="A145">
            <v>116</v>
          </cell>
        </row>
        <row r="146">
          <cell r="A146">
            <v>117</v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</sheetData>
      <sheetData sheetId="2" refreshError="1">
        <row r="2">
          <cell r="B2" t="str">
            <v>Date</v>
          </cell>
          <cell r="G2" t="str">
            <v>Balance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gageCalculator"/>
      <sheetName val="NoExtra"/>
      <sheetName val="Equity Recapture"/>
    </sheetNames>
    <sheetDataSet>
      <sheetData sheetId="0">
        <row r="6">
          <cell r="D6">
            <v>39692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CS841"/>
  <sheetViews>
    <sheetView tabSelected="1" zoomScaleNormal="100" workbookViewId="0">
      <selection activeCell="E8" sqref="E8"/>
    </sheetView>
  </sheetViews>
  <sheetFormatPr defaultRowHeight="15.5" x14ac:dyDescent="0.35"/>
  <cols>
    <col min="1" max="1" width="21.81640625" customWidth="1"/>
    <col min="2" max="2" width="9.7265625" customWidth="1"/>
    <col min="3" max="4" width="15.453125" customWidth="1"/>
    <col min="5" max="5" width="17" customWidth="1"/>
    <col min="6" max="6" width="3.1796875" customWidth="1"/>
    <col min="7" max="7" width="18.7265625" customWidth="1"/>
    <col min="8" max="8" width="15.453125" customWidth="1"/>
    <col min="9" max="9" width="15.7265625" customWidth="1"/>
    <col min="10" max="10" width="0.1796875" customWidth="1"/>
    <col min="11" max="11" width="12.1796875" hidden="1" customWidth="1"/>
    <col min="12" max="13" width="0.1796875" customWidth="1"/>
    <col min="14" max="14" width="2.7265625" customWidth="1"/>
    <col min="15" max="15" width="12.7265625" style="64" customWidth="1"/>
    <col min="16" max="16" width="1.7265625" style="64" customWidth="1"/>
    <col min="17" max="17" width="12.7265625" style="5" customWidth="1"/>
    <col min="18" max="18" width="4.1796875" style="5" customWidth="1"/>
    <col min="19" max="19" width="13.7265625" style="5" customWidth="1"/>
    <col min="20" max="20" width="2.7265625" style="5" customWidth="1"/>
    <col min="21" max="21" width="13.7265625" style="5" customWidth="1"/>
    <col min="22" max="22" width="2.7265625" style="5" customWidth="1"/>
    <col min="23" max="23" width="9.1796875" style="5" customWidth="1"/>
    <col min="24" max="24" width="30.7265625" style="5" customWidth="1"/>
    <col min="26" max="26" width="14.1796875" customWidth="1"/>
    <col min="29" max="29" width="14.26953125" style="3" customWidth="1"/>
    <col min="79" max="79" width="6" customWidth="1"/>
    <col min="80" max="80" width="4.7265625" hidden="1" customWidth="1"/>
    <col min="81" max="82" width="0.26953125" hidden="1" customWidth="1"/>
    <col min="83" max="83" width="15.54296875" hidden="1" customWidth="1"/>
    <col min="84" max="84" width="0.1796875" hidden="1" customWidth="1"/>
    <col min="85" max="85" width="15.7265625" hidden="1" customWidth="1"/>
    <col min="86" max="86" width="15.54296875" hidden="1" customWidth="1"/>
    <col min="87" max="87" width="0.1796875" hidden="1" customWidth="1"/>
    <col min="88" max="88" width="18.453125" customWidth="1"/>
    <col min="89" max="89" width="0.1796875" customWidth="1"/>
    <col min="90" max="90" width="0.1796875" hidden="1" customWidth="1"/>
    <col min="91" max="91" width="11" hidden="1" customWidth="1"/>
    <col min="92" max="92" width="0.26953125" customWidth="1"/>
    <col min="93" max="93" width="9.1796875" hidden="1" customWidth="1"/>
  </cols>
  <sheetData>
    <row r="1" spans="1:87" ht="25" customHeight="1" x14ac:dyDescent="0.35">
      <c r="A1" s="18"/>
      <c r="B1" s="18"/>
      <c r="C1" s="18"/>
      <c r="D1" s="18"/>
      <c r="E1" s="18"/>
      <c r="F1" s="18"/>
      <c r="G1" s="18"/>
      <c r="H1" s="18"/>
      <c r="I1" s="19"/>
      <c r="J1" s="18"/>
      <c r="L1" s="95"/>
      <c r="M1" s="95"/>
      <c r="N1" s="41"/>
      <c r="O1" s="41"/>
      <c r="P1" s="41"/>
      <c r="Q1" s="18"/>
      <c r="R1" s="18"/>
      <c r="S1" s="18"/>
      <c r="T1" s="18"/>
      <c r="U1" s="18"/>
      <c r="V1" s="18"/>
      <c r="W1" s="18"/>
      <c r="X1" s="18"/>
      <c r="CB1" s="9"/>
      <c r="CC1" s="9"/>
      <c r="CD1" s="9"/>
      <c r="CE1" s="9"/>
      <c r="CF1" s="9"/>
      <c r="CG1" s="9"/>
      <c r="CH1" s="9"/>
      <c r="CI1" s="9"/>
    </row>
    <row r="2" spans="1:87" ht="23.5" x14ac:dyDescent="0.55000000000000004">
      <c r="A2" s="18"/>
      <c r="B2" s="18"/>
      <c r="C2" s="65" t="s">
        <v>69</v>
      </c>
      <c r="D2" s="18"/>
      <c r="E2" s="18"/>
      <c r="F2" s="18"/>
      <c r="G2" s="18"/>
      <c r="H2" s="18"/>
      <c r="I2" s="19"/>
      <c r="J2" s="19"/>
      <c r="L2" s="95"/>
      <c r="M2" s="95"/>
      <c r="N2" s="41"/>
      <c r="O2" s="41"/>
      <c r="P2" s="41"/>
      <c r="Q2" s="18"/>
      <c r="R2" s="18"/>
      <c r="S2" s="18"/>
      <c r="T2" s="18"/>
      <c r="U2" s="18"/>
      <c r="V2" s="18"/>
      <c r="W2" s="18"/>
      <c r="X2" s="18"/>
      <c r="CB2" s="14"/>
      <c r="CC2" s="14"/>
      <c r="CD2" s="42" t="s">
        <v>44</v>
      </c>
      <c r="CE2" s="14"/>
      <c r="CF2" s="14"/>
      <c r="CG2" s="14"/>
      <c r="CH2" s="14"/>
      <c r="CI2" s="14"/>
    </row>
    <row r="3" spans="1:87" ht="23.5" x14ac:dyDescent="0.55000000000000004">
      <c r="A3" s="18"/>
      <c r="B3" s="18"/>
      <c r="C3" s="170" t="s">
        <v>70</v>
      </c>
      <c r="D3" s="18"/>
      <c r="E3" s="18"/>
      <c r="F3" s="18"/>
      <c r="G3" s="18"/>
      <c r="H3" s="18"/>
      <c r="I3" s="19"/>
      <c r="J3" s="19"/>
      <c r="L3" s="95"/>
      <c r="M3" s="95"/>
      <c r="N3" s="41"/>
      <c r="O3" s="41"/>
      <c r="P3" s="41"/>
      <c r="Q3" s="18"/>
      <c r="R3" s="18"/>
      <c r="S3" s="18"/>
      <c r="T3" s="18"/>
      <c r="U3" s="18"/>
      <c r="V3" s="18"/>
      <c r="W3" s="18"/>
      <c r="X3" s="18"/>
      <c r="CB3" s="14"/>
      <c r="CC3" s="14"/>
      <c r="CD3" s="42"/>
      <c r="CE3" s="14"/>
      <c r="CF3" s="14"/>
      <c r="CG3" s="14"/>
      <c r="CH3" s="14"/>
      <c r="CI3" s="14"/>
    </row>
    <row r="4" spans="1:87" ht="23.5" x14ac:dyDescent="0.55000000000000004">
      <c r="A4" s="18"/>
      <c r="B4" s="18"/>
      <c r="C4" s="65"/>
      <c r="D4" s="18"/>
      <c r="E4" s="18"/>
      <c r="F4" s="18"/>
      <c r="G4" s="18"/>
      <c r="H4" s="18"/>
      <c r="I4" s="19"/>
      <c r="J4" s="19"/>
      <c r="L4" s="95"/>
      <c r="M4" s="95"/>
      <c r="N4" s="41"/>
      <c r="O4" s="41"/>
      <c r="P4" s="41"/>
      <c r="Q4" s="18"/>
      <c r="R4" s="18"/>
      <c r="S4" s="18"/>
      <c r="T4" s="18"/>
      <c r="U4" s="18"/>
      <c r="V4" s="18"/>
      <c r="W4" s="18"/>
      <c r="X4" s="18"/>
      <c r="CB4" s="14"/>
      <c r="CC4" s="14"/>
      <c r="CD4" s="42"/>
      <c r="CE4" s="14"/>
      <c r="CF4" s="14"/>
      <c r="CG4" s="14"/>
      <c r="CH4" s="14"/>
      <c r="CI4" s="14"/>
    </row>
    <row r="5" spans="1:87" ht="20.149999999999999" customHeight="1" thickBot="1" x14ac:dyDescent="0.4">
      <c r="A5" s="18"/>
      <c r="B5" s="18"/>
      <c r="C5" s="18"/>
      <c r="D5" s="18"/>
      <c r="E5" s="18"/>
      <c r="F5" s="18"/>
      <c r="G5" s="18"/>
      <c r="H5" s="18"/>
      <c r="I5" s="19"/>
      <c r="J5" s="18"/>
      <c r="L5" s="95"/>
      <c r="M5" s="95"/>
      <c r="N5" s="41"/>
      <c r="O5" s="41"/>
      <c r="P5" s="41"/>
      <c r="Q5" s="18"/>
      <c r="R5" s="18"/>
      <c r="S5" s="18"/>
      <c r="T5" s="18"/>
      <c r="U5" s="18"/>
      <c r="V5" s="18"/>
      <c r="W5" s="18"/>
      <c r="X5" s="18"/>
      <c r="CB5" s="14"/>
      <c r="CC5" s="14"/>
      <c r="CD5" s="14"/>
      <c r="CE5" s="14"/>
      <c r="CF5" s="14"/>
      <c r="CG5" s="14"/>
      <c r="CH5" s="14"/>
      <c r="CI5" s="14"/>
    </row>
    <row r="6" spans="1:87" ht="20.149999999999999" customHeight="1" x14ac:dyDescent="0.5">
      <c r="A6" s="18"/>
      <c r="B6" s="203" t="s">
        <v>73</v>
      </c>
      <c r="C6" s="204"/>
      <c r="D6" s="204"/>
      <c r="E6" s="205"/>
      <c r="F6" s="24"/>
      <c r="G6" s="237" t="s">
        <v>71</v>
      </c>
      <c r="H6" s="238"/>
      <c r="I6" s="239"/>
      <c r="J6" s="126"/>
      <c r="K6" s="95"/>
      <c r="L6" s="95"/>
      <c r="M6" s="95"/>
      <c r="N6" s="96"/>
      <c r="O6" s="41"/>
      <c r="P6" s="41"/>
      <c r="Q6" s="18"/>
      <c r="R6" s="18"/>
      <c r="S6" s="18"/>
      <c r="T6" s="18"/>
      <c r="U6" s="18"/>
      <c r="V6" s="18"/>
      <c r="W6" s="18"/>
      <c r="X6" s="18"/>
      <c r="CB6" s="14"/>
      <c r="CC6" s="215" t="s">
        <v>0</v>
      </c>
      <c r="CD6" s="215"/>
      <c r="CE6" s="215"/>
      <c r="CF6" s="215"/>
      <c r="CG6" s="227" t="s">
        <v>40</v>
      </c>
      <c r="CH6" s="228"/>
      <c r="CI6" s="229"/>
    </row>
    <row r="7" spans="1:87" ht="20.149999999999999" customHeight="1" x14ac:dyDescent="0.5">
      <c r="A7" s="18"/>
      <c r="B7" s="165"/>
      <c r="C7" s="206" t="s">
        <v>68</v>
      </c>
      <c r="D7" s="206"/>
      <c r="E7" s="194">
        <v>216500</v>
      </c>
      <c r="F7" s="114"/>
      <c r="G7" s="159"/>
      <c r="H7" s="160" t="s">
        <v>66</v>
      </c>
      <c r="I7" s="171">
        <f>E21-E7</f>
        <v>100000</v>
      </c>
      <c r="J7" s="32"/>
      <c r="M7" s="95"/>
      <c r="N7" s="41"/>
      <c r="O7" s="41"/>
      <c r="P7" s="41"/>
      <c r="Q7" s="18"/>
      <c r="R7" s="18"/>
      <c r="S7" s="18"/>
      <c r="T7" s="18"/>
      <c r="U7" s="18"/>
      <c r="V7" s="18"/>
      <c r="W7" s="18"/>
      <c r="X7" s="18"/>
      <c r="CB7" s="14"/>
      <c r="CC7" s="14"/>
      <c r="CD7" s="221" t="s">
        <v>1</v>
      </c>
      <c r="CE7" s="213"/>
      <c r="CF7" s="44">
        <f>REFI!E7</f>
        <v>216500</v>
      </c>
      <c r="CG7" s="230" t="s">
        <v>41</v>
      </c>
      <c r="CH7" s="231"/>
      <c r="CI7" s="10">
        <v>192250</v>
      </c>
    </row>
    <row r="8" spans="1:87" ht="20.149999999999999" customHeight="1" thickBot="1" x14ac:dyDescent="0.45">
      <c r="A8" s="18"/>
      <c r="B8" s="207" t="s">
        <v>3</v>
      </c>
      <c r="C8" s="206"/>
      <c r="D8" s="206"/>
      <c r="E8" s="195">
        <v>0.05</v>
      </c>
      <c r="F8" s="115"/>
      <c r="G8" s="150"/>
      <c r="H8" s="151" t="s">
        <v>67</v>
      </c>
      <c r="I8" s="183">
        <f>E10-E24</f>
        <v>237.3967566488509</v>
      </c>
      <c r="J8" s="33"/>
      <c r="M8" s="95"/>
      <c r="N8" s="41"/>
      <c r="O8" s="41"/>
      <c r="P8" s="41"/>
      <c r="Q8" s="18"/>
      <c r="R8" s="18"/>
      <c r="S8" s="18"/>
      <c r="T8" s="18"/>
      <c r="U8" s="18"/>
      <c r="V8" s="18"/>
      <c r="W8" s="18"/>
      <c r="X8" s="18"/>
      <c r="CB8" s="14"/>
      <c r="CC8" s="221" t="s">
        <v>3</v>
      </c>
      <c r="CD8" s="221"/>
      <c r="CE8" s="213"/>
      <c r="CF8" s="45">
        <f>REFI!E8</f>
        <v>0.05</v>
      </c>
      <c r="CG8" s="230" t="s">
        <v>2</v>
      </c>
      <c r="CH8" s="231"/>
      <c r="CI8" s="31">
        <v>7.0000000000000007E-2</v>
      </c>
    </row>
    <row r="9" spans="1:87" ht="20.149999999999999" hidden="1" customHeight="1" thickBot="1" x14ac:dyDescent="0.45">
      <c r="A9" s="18"/>
      <c r="B9" s="166" t="s">
        <v>62</v>
      </c>
      <c r="C9" s="117"/>
      <c r="D9" s="117"/>
      <c r="E9" s="196">
        <f>IF($E$10&gt;0,NPER($E$8/12,$E$10,-$E$7,0),0)</f>
        <v>107.64524818504458</v>
      </c>
      <c r="F9" s="118"/>
      <c r="G9" s="185"/>
      <c r="H9" s="184"/>
      <c r="I9" s="186"/>
      <c r="J9" s="34"/>
      <c r="M9" s="95"/>
      <c r="N9" s="41"/>
      <c r="O9" s="41"/>
      <c r="P9" s="41"/>
      <c r="Q9" s="18"/>
      <c r="R9" s="18"/>
      <c r="S9" s="18"/>
      <c r="T9" s="18"/>
      <c r="U9" s="18"/>
      <c r="V9" s="18"/>
      <c r="W9" s="18"/>
      <c r="X9" s="18"/>
      <c r="CB9" s="14"/>
      <c r="CC9" s="46" t="s">
        <v>29</v>
      </c>
      <c r="CD9" s="46"/>
      <c r="CE9" s="47"/>
      <c r="CF9" s="48">
        <f>REFI!E9</f>
        <v>107.64524818504458</v>
      </c>
      <c r="CG9" s="230" t="s">
        <v>4</v>
      </c>
      <c r="CH9" s="231"/>
      <c r="CI9" s="11">
        <v>1663.26</v>
      </c>
    </row>
    <row r="10" spans="1:87" ht="20.149999999999999" customHeight="1" thickBot="1" x14ac:dyDescent="0.5">
      <c r="A10" s="18"/>
      <c r="B10" s="210" t="s">
        <v>4</v>
      </c>
      <c r="C10" s="211"/>
      <c r="D10" s="211"/>
      <c r="E10" s="197">
        <v>2500</v>
      </c>
      <c r="F10" s="120"/>
      <c r="G10" s="150"/>
      <c r="H10" s="151" t="s">
        <v>33</v>
      </c>
      <c r="I10" s="152">
        <v>0.04</v>
      </c>
      <c r="J10" s="35"/>
      <c r="M10" s="95"/>
      <c r="N10" s="41"/>
      <c r="O10" s="41"/>
      <c r="P10" s="41"/>
      <c r="Q10" s="18"/>
      <c r="R10" s="18"/>
      <c r="S10" s="18"/>
      <c r="T10" s="18"/>
      <c r="U10" s="18"/>
      <c r="V10" s="18"/>
      <c r="W10" s="18"/>
      <c r="X10" s="18"/>
      <c r="CB10" s="14"/>
      <c r="CC10" s="222" t="s">
        <v>4</v>
      </c>
      <c r="CD10" s="222"/>
      <c r="CE10" s="233"/>
      <c r="CF10" s="49">
        <f>(-PMT(CF8/12,CF9,CF7,0))</f>
        <v>2499.9999999999927</v>
      </c>
      <c r="CG10" s="234" t="s">
        <v>42</v>
      </c>
      <c r="CH10" s="235"/>
      <c r="CI10" s="50">
        <f>NPER(CI8/12,CI9,-CI7,0)</f>
        <v>192.84052605362794</v>
      </c>
    </row>
    <row r="11" spans="1:87" ht="20.149999999999999" customHeight="1" x14ac:dyDescent="0.4">
      <c r="A11" s="18"/>
      <c r="B11" s="207" t="s">
        <v>43</v>
      </c>
      <c r="C11" s="206"/>
      <c r="D11" s="206"/>
      <c r="E11" s="177">
        <f>SUM($C$40:$C$414)+SUM($H$40:$H$414)</f>
        <v>269114.30994877202</v>
      </c>
      <c r="F11" s="18"/>
      <c r="G11" s="150"/>
      <c r="H11" s="153" t="s">
        <v>63</v>
      </c>
      <c r="I11" s="172">
        <f>E23</f>
        <v>180</v>
      </c>
      <c r="J11" s="6"/>
      <c r="M11" s="95"/>
      <c r="N11" s="41"/>
      <c r="O11" s="41"/>
      <c r="P11" s="41"/>
      <c r="Q11" s="18"/>
      <c r="R11" s="18"/>
      <c r="S11" s="158">
        <f>IF(I8=0,0,-FV(I10/12,I11,I8,I7))</f>
        <v>240451.24648047483</v>
      </c>
      <c r="T11" s="18"/>
      <c r="U11" s="18"/>
      <c r="V11" s="18"/>
      <c r="W11" s="18"/>
      <c r="X11" s="18"/>
      <c r="CB11" s="14"/>
      <c r="CC11" s="14"/>
      <c r="CD11" s="14"/>
      <c r="CE11" s="14"/>
      <c r="CF11" s="14"/>
      <c r="CG11" s="6"/>
      <c r="CH11" s="6"/>
      <c r="CI11" s="6"/>
    </row>
    <row r="12" spans="1:87" ht="20.149999999999999" customHeight="1" thickBot="1" x14ac:dyDescent="0.45">
      <c r="A12" s="18"/>
      <c r="B12" s="208" t="s">
        <v>13</v>
      </c>
      <c r="C12" s="209"/>
      <c r="D12" s="209"/>
      <c r="E12" s="178">
        <f>SUM($C$40:$C$414)</f>
        <v>52614.309948772127</v>
      </c>
      <c r="F12" s="18"/>
      <c r="G12" s="153"/>
      <c r="H12" s="154" t="s">
        <v>72</v>
      </c>
      <c r="I12" s="173">
        <f>S11</f>
        <v>240451.24648047483</v>
      </c>
      <c r="J12" s="6"/>
      <c r="M12" s="95"/>
      <c r="N12" s="41"/>
      <c r="O12" s="41"/>
      <c r="P12" s="41"/>
      <c r="Q12" s="18"/>
      <c r="R12" s="18"/>
      <c r="S12" s="18"/>
      <c r="T12" s="18"/>
      <c r="U12" s="18"/>
      <c r="V12" s="18"/>
      <c r="W12" s="18"/>
      <c r="X12" s="18"/>
      <c r="CB12" s="14"/>
      <c r="CC12" s="14"/>
      <c r="CD12" s="14"/>
      <c r="CE12" s="14"/>
      <c r="CF12" s="14"/>
      <c r="CG12" s="6"/>
      <c r="CH12" s="6"/>
      <c r="CI12" s="6"/>
    </row>
    <row r="13" spans="1:87" ht="20.149999999999999" customHeight="1" thickBot="1" x14ac:dyDescent="0.45">
      <c r="A13" s="18"/>
      <c r="B13" s="18"/>
      <c r="C13" s="18"/>
      <c r="D13" s="18"/>
      <c r="E13" s="18"/>
      <c r="F13" s="18"/>
      <c r="G13" s="155"/>
      <c r="H13" s="154" t="s">
        <v>64</v>
      </c>
      <c r="I13" s="175">
        <f>SUM(E12-E26)</f>
        <v>-38154.273854434687</v>
      </c>
      <c r="J13" s="6"/>
      <c r="M13" s="95"/>
      <c r="N13" s="41"/>
      <c r="O13" s="41"/>
      <c r="P13" s="41"/>
      <c r="Q13" s="18"/>
      <c r="R13" s="18"/>
      <c r="S13" s="18"/>
      <c r="T13" s="18"/>
      <c r="U13" s="18"/>
      <c r="V13" s="18"/>
      <c r="W13" s="18"/>
      <c r="X13" s="18"/>
      <c r="CB13" s="14"/>
      <c r="CC13" s="14"/>
      <c r="CD13" s="14"/>
      <c r="CE13" s="14"/>
      <c r="CF13" s="14"/>
      <c r="CG13" s="6"/>
      <c r="CH13" s="6"/>
      <c r="CI13" s="6"/>
    </row>
    <row r="14" spans="1:87" ht="19.5" hidden="1" customHeight="1" thickBot="1" x14ac:dyDescent="0.5">
      <c r="A14" s="18"/>
      <c r="B14" s="236" t="s">
        <v>53</v>
      </c>
      <c r="C14" s="236"/>
      <c r="D14" s="236"/>
      <c r="E14" s="236"/>
      <c r="F14" s="25"/>
      <c r="G14" s="156"/>
      <c r="H14" s="157" t="s">
        <v>65</v>
      </c>
      <c r="I14" s="174">
        <f>SUM(I12+I13)</f>
        <v>202296.97262604014</v>
      </c>
      <c r="J14" s="36"/>
      <c r="M14" s="95"/>
      <c r="N14" s="41"/>
      <c r="O14" s="41"/>
      <c r="P14" s="41"/>
      <c r="Q14" s="18"/>
      <c r="R14" s="18"/>
      <c r="S14" s="18"/>
      <c r="T14" s="18"/>
      <c r="U14" s="18"/>
      <c r="V14" s="18"/>
      <c r="W14" s="18"/>
      <c r="X14" s="18"/>
      <c r="CB14" s="14"/>
      <c r="CC14" s="232" t="s">
        <v>9</v>
      </c>
      <c r="CD14" s="232"/>
      <c r="CE14" s="232"/>
      <c r="CF14" s="232"/>
      <c r="CG14" s="232" t="s">
        <v>28</v>
      </c>
      <c r="CH14" s="215"/>
      <c r="CI14" s="215"/>
    </row>
    <row r="15" spans="1:87" ht="16" hidden="1" thickBot="1" x14ac:dyDescent="0.4">
      <c r="A15" s="18"/>
      <c r="B15" s="201" t="s">
        <v>50</v>
      </c>
      <c r="C15" s="201"/>
      <c r="D15" s="202"/>
      <c r="E15" s="66">
        <v>0</v>
      </c>
      <c r="F15" s="27"/>
      <c r="G15" s="198"/>
      <c r="H15" s="199"/>
      <c r="I15" s="187"/>
      <c r="J15" s="37"/>
      <c r="M15" s="95"/>
      <c r="N15" s="41"/>
      <c r="O15" s="41"/>
      <c r="P15" s="41"/>
      <c r="Q15" s="18"/>
      <c r="R15" s="18"/>
      <c r="S15" s="18"/>
      <c r="T15" s="18"/>
      <c r="U15" s="18"/>
      <c r="V15" s="18"/>
      <c r="W15" s="18"/>
      <c r="X15" s="18"/>
      <c r="CB15" s="14"/>
      <c r="CC15" s="221" t="s">
        <v>5</v>
      </c>
      <c r="CD15" s="221"/>
      <c r="CE15" s="213"/>
      <c r="CF15" s="51">
        <v>0</v>
      </c>
      <c r="CG15" s="212" t="s">
        <v>30</v>
      </c>
      <c r="CH15" s="213"/>
      <c r="CI15" s="52"/>
    </row>
    <row r="16" spans="1:87" ht="16" hidden="1" thickBot="1" x14ac:dyDescent="0.4">
      <c r="A16" s="18"/>
      <c r="B16" s="182" t="s">
        <v>51</v>
      </c>
      <c r="C16" s="182"/>
      <c r="D16" s="182"/>
      <c r="E16" s="66">
        <v>0</v>
      </c>
      <c r="F16" s="26"/>
      <c r="G16" s="198"/>
      <c r="H16" s="199"/>
      <c r="I16" s="187"/>
      <c r="J16" s="37"/>
      <c r="M16" s="95"/>
      <c r="N16" s="41"/>
      <c r="O16" s="41"/>
      <c r="P16" s="41"/>
      <c r="Q16" s="18"/>
      <c r="R16" s="18"/>
      <c r="S16" s="18"/>
      <c r="T16" s="18"/>
      <c r="U16" s="18"/>
      <c r="V16" s="18"/>
      <c r="W16" s="18"/>
      <c r="X16" s="18"/>
      <c r="CB16" s="14"/>
      <c r="CC16" s="221" t="s">
        <v>6</v>
      </c>
      <c r="CD16" s="221"/>
      <c r="CE16" s="221"/>
      <c r="CF16" s="53">
        <v>0</v>
      </c>
      <c r="CG16" s="212" t="s">
        <v>31</v>
      </c>
      <c r="CH16" s="213"/>
      <c r="CI16" s="52"/>
    </row>
    <row r="17" spans="1:89" ht="16" hidden="1" thickBot="1" x14ac:dyDescent="0.4">
      <c r="A17" s="18"/>
      <c r="B17" s="201" t="s">
        <v>52</v>
      </c>
      <c r="C17" s="201"/>
      <c r="D17" s="201"/>
      <c r="E17" s="67">
        <v>1</v>
      </c>
      <c r="F17" s="28"/>
      <c r="G17" s="198"/>
      <c r="H17" s="199"/>
      <c r="I17" s="188"/>
      <c r="J17" s="32"/>
      <c r="M17" s="95"/>
      <c r="N17" s="41"/>
      <c r="O17" s="41"/>
      <c r="P17" s="41"/>
      <c r="Q17" s="18"/>
      <c r="R17" s="18"/>
      <c r="S17" s="18"/>
      <c r="T17" s="18"/>
      <c r="U17" s="18"/>
      <c r="V17" s="18"/>
      <c r="W17" s="18"/>
      <c r="X17" s="18"/>
      <c r="CB17" s="14"/>
      <c r="CC17" s="221" t="s">
        <v>7</v>
      </c>
      <c r="CD17" s="221"/>
      <c r="CE17" s="221"/>
      <c r="CF17" s="54">
        <v>1</v>
      </c>
      <c r="CG17" s="212" t="s">
        <v>32</v>
      </c>
      <c r="CH17" s="213"/>
      <c r="CI17" s="52"/>
    </row>
    <row r="18" spans="1:89" ht="16" hidden="1" thickBot="1" x14ac:dyDescent="0.4">
      <c r="A18" s="18"/>
      <c r="B18" s="201" t="s">
        <v>54</v>
      </c>
      <c r="C18" s="201"/>
      <c r="D18" s="201"/>
      <c r="E18" s="68">
        <f>SUM(E40:E414)+SUM(G40:G414)</f>
        <v>0</v>
      </c>
      <c r="F18" s="22"/>
      <c r="G18" s="198"/>
      <c r="H18" s="199"/>
      <c r="I18" s="189"/>
      <c r="J18" s="33"/>
      <c r="M18" s="95"/>
      <c r="N18" s="41"/>
      <c r="O18" s="41"/>
      <c r="P18" s="41"/>
      <c r="Q18" s="18"/>
      <c r="R18" s="18"/>
      <c r="S18" s="18"/>
      <c r="T18" s="18"/>
      <c r="U18" s="18"/>
      <c r="V18" s="18"/>
      <c r="W18" s="18"/>
      <c r="X18" s="18"/>
      <c r="CB18" s="14"/>
      <c r="CC18" s="221" t="s">
        <v>8</v>
      </c>
      <c r="CD18" s="221"/>
      <c r="CE18" s="221"/>
      <c r="CF18" s="52"/>
      <c r="CG18" s="212" t="s">
        <v>33</v>
      </c>
      <c r="CH18" s="213"/>
      <c r="CI18" s="52"/>
    </row>
    <row r="19" spans="1:89" ht="16" hidden="1" thickBot="1" x14ac:dyDescent="0.4">
      <c r="A19" s="18"/>
      <c r="B19" s="18"/>
      <c r="C19" s="18"/>
      <c r="D19" s="18"/>
      <c r="E19" s="18"/>
      <c r="F19" s="18"/>
      <c r="G19" s="198"/>
      <c r="H19" s="199"/>
      <c r="I19" s="190"/>
      <c r="J19" s="38"/>
      <c r="M19" s="95"/>
      <c r="N19" s="41"/>
      <c r="O19" s="41"/>
      <c r="P19" s="41"/>
      <c r="Q19" s="18"/>
      <c r="R19" s="18"/>
      <c r="S19" s="18"/>
      <c r="T19" s="18"/>
      <c r="U19" s="18"/>
      <c r="V19" s="18"/>
      <c r="W19" s="18"/>
      <c r="X19" s="18"/>
      <c r="CB19" s="14"/>
      <c r="CC19" s="14"/>
      <c r="CD19" s="14"/>
      <c r="CE19" s="14"/>
      <c r="CF19" s="14"/>
      <c r="CG19" s="214" t="s">
        <v>34</v>
      </c>
      <c r="CH19" s="213"/>
      <c r="CI19" s="52"/>
    </row>
    <row r="20" spans="1:89" ht="20.149999999999999" customHeight="1" thickBot="1" x14ac:dyDescent="0.55000000000000004">
      <c r="A20" s="18"/>
      <c r="B20" s="203" t="s">
        <v>74</v>
      </c>
      <c r="C20" s="204"/>
      <c r="D20" s="204"/>
      <c r="E20" s="205"/>
      <c r="F20" s="24"/>
      <c r="G20" s="191"/>
      <c r="H20" s="193" t="s">
        <v>65</v>
      </c>
      <c r="I20" s="192">
        <f>I12+I13</f>
        <v>202296.97262604014</v>
      </c>
      <c r="J20" s="148"/>
      <c r="K20" s="97"/>
      <c r="L20" s="97"/>
      <c r="M20" s="97"/>
      <c r="N20" s="140"/>
      <c r="O20" s="140"/>
      <c r="P20" s="41"/>
      <c r="Q20" s="18"/>
      <c r="R20" s="18"/>
      <c r="S20" s="18"/>
      <c r="T20" s="18"/>
      <c r="U20" s="18"/>
      <c r="V20" s="18"/>
      <c r="W20" s="18"/>
      <c r="X20" s="18"/>
      <c r="CB20" s="14"/>
      <c r="CC20" s="215" t="s">
        <v>10</v>
      </c>
      <c r="CD20" s="215"/>
      <c r="CE20" s="215"/>
      <c r="CF20" s="215"/>
      <c r="CG20" s="216" t="s">
        <v>35</v>
      </c>
      <c r="CH20" s="217"/>
      <c r="CI20" s="52"/>
    </row>
    <row r="21" spans="1:89" ht="20.149999999999999" customHeight="1" x14ac:dyDescent="0.5">
      <c r="A21" s="18"/>
      <c r="B21" s="165"/>
      <c r="C21" s="206" t="s">
        <v>1</v>
      </c>
      <c r="D21" s="206"/>
      <c r="E21" s="167">
        <v>316500</v>
      </c>
      <c r="F21" s="23"/>
      <c r="G21" s="181"/>
      <c r="H21" s="161"/>
      <c r="I21" s="163"/>
      <c r="J21" s="147"/>
      <c r="K21" s="97"/>
      <c r="L21" s="97"/>
      <c r="M21" s="97"/>
      <c r="N21" s="140"/>
      <c r="O21" s="140"/>
      <c r="P21" s="41"/>
      <c r="Q21" s="18"/>
      <c r="R21" s="18"/>
      <c r="S21" s="18"/>
      <c r="T21" s="18"/>
      <c r="U21" s="18"/>
      <c r="V21" s="18"/>
      <c r="W21" s="18"/>
      <c r="X21" s="18"/>
      <c r="CB21" s="14"/>
      <c r="CC21" s="221" t="s">
        <v>43</v>
      </c>
      <c r="CD21" s="221"/>
      <c r="CE21" s="213"/>
      <c r="CF21" s="55">
        <f>SUM(CE32:CE408)</f>
        <v>269999.99999999977</v>
      </c>
      <c r="CG21" s="46" t="s">
        <v>36</v>
      </c>
      <c r="CH21" s="43"/>
      <c r="CI21" s="52"/>
    </row>
    <row r="22" spans="1:89" ht="20.149999999999999" customHeight="1" x14ac:dyDescent="0.4">
      <c r="A22" s="18"/>
      <c r="B22" s="207" t="s">
        <v>3</v>
      </c>
      <c r="C22" s="206"/>
      <c r="D22" s="206"/>
      <c r="E22" s="168">
        <v>3.5000000000000003E-2</v>
      </c>
      <c r="F22" s="131"/>
      <c r="G22" s="97"/>
      <c r="H22" s="162"/>
      <c r="I22" s="164"/>
      <c r="J22" s="142"/>
      <c r="K22" s="97"/>
      <c r="L22" s="97"/>
      <c r="M22" s="97"/>
      <c r="N22" s="140"/>
      <c r="O22" s="140"/>
      <c r="P22" s="41"/>
      <c r="Q22" s="18"/>
      <c r="R22" s="18"/>
      <c r="S22" s="18"/>
      <c r="T22" s="18"/>
      <c r="U22" s="18"/>
      <c r="V22" s="18"/>
      <c r="W22" s="18"/>
      <c r="X22" s="18"/>
      <c r="CB22" s="14"/>
      <c r="CC22" s="221" t="s">
        <v>13</v>
      </c>
      <c r="CD22" s="221"/>
      <c r="CE22" s="213"/>
      <c r="CF22" s="56">
        <f>SUM(CD32:CD408)</f>
        <v>52614.309948772338</v>
      </c>
      <c r="CG22" s="212" t="s">
        <v>37</v>
      </c>
      <c r="CH22" s="213"/>
      <c r="CI22" s="54"/>
    </row>
    <row r="23" spans="1:89" ht="20.149999999999999" customHeight="1" thickBot="1" x14ac:dyDescent="0.45">
      <c r="A23" s="18"/>
      <c r="B23" s="166" t="s">
        <v>62</v>
      </c>
      <c r="C23" s="117"/>
      <c r="D23" s="117"/>
      <c r="E23" s="169">
        <v>180</v>
      </c>
      <c r="F23" s="132"/>
      <c r="G23" s="97"/>
      <c r="H23" s="162"/>
      <c r="I23" s="128"/>
      <c r="J23" s="144"/>
      <c r="K23" s="97"/>
      <c r="L23" s="97"/>
      <c r="M23" s="97"/>
      <c r="N23" s="140"/>
      <c r="O23" s="140"/>
      <c r="P23" s="41"/>
      <c r="Q23" s="18"/>
      <c r="R23" s="18"/>
      <c r="S23" s="18"/>
      <c r="T23" s="18"/>
      <c r="U23" s="18"/>
      <c r="V23" s="18"/>
      <c r="W23" s="18"/>
      <c r="X23" s="18"/>
      <c r="CB23" s="14"/>
      <c r="CC23" s="221" t="s">
        <v>11</v>
      </c>
      <c r="CD23" s="221"/>
      <c r="CE23" s="213"/>
      <c r="CF23" s="57"/>
      <c r="CG23" s="212" t="s">
        <v>38</v>
      </c>
      <c r="CH23" s="213"/>
      <c r="CI23" s="52"/>
    </row>
    <row r="24" spans="1:89" ht="20.149999999999999" customHeight="1" thickBot="1" x14ac:dyDescent="0.5">
      <c r="A24" s="18"/>
      <c r="B24" s="210" t="s">
        <v>4</v>
      </c>
      <c r="C24" s="211"/>
      <c r="D24" s="219"/>
      <c r="E24" s="176">
        <f>IF(E23&gt;0,'CFM2'!E9,0)</f>
        <v>2262.6032433511491</v>
      </c>
      <c r="F24" s="133"/>
      <c r="G24" s="97"/>
      <c r="H24" s="97"/>
      <c r="I24" s="97"/>
      <c r="J24" s="149" t="e">
        <f>SUM(J25:J28)</f>
        <v>#REF!</v>
      </c>
      <c r="K24" s="141" t="s">
        <v>45</v>
      </c>
      <c r="L24" s="141" t="s">
        <v>45</v>
      </c>
      <c r="M24" s="141" t="s">
        <v>45</v>
      </c>
      <c r="N24" s="140"/>
      <c r="O24" s="140"/>
      <c r="P24" s="41"/>
      <c r="Q24" s="18"/>
      <c r="R24" s="18"/>
      <c r="S24" s="18"/>
      <c r="T24" s="18"/>
      <c r="U24" s="18"/>
      <c r="V24" s="18"/>
      <c r="W24" s="18"/>
      <c r="X24" s="18"/>
      <c r="CB24" s="14"/>
      <c r="CC24" s="222" t="s">
        <v>12</v>
      </c>
      <c r="CD24" s="222"/>
      <c r="CE24" s="223"/>
      <c r="CF24" s="58"/>
      <c r="CG24" s="224" t="s">
        <v>39</v>
      </c>
      <c r="CH24" s="225"/>
      <c r="CI24" s="52"/>
    </row>
    <row r="25" spans="1:89" s="5" customFormat="1" ht="20.149999999999999" customHeight="1" x14ac:dyDescent="0.45">
      <c r="A25" s="18"/>
      <c r="B25" s="207" t="s">
        <v>43</v>
      </c>
      <c r="C25" s="206"/>
      <c r="D25" s="206"/>
      <c r="E25" s="179">
        <f>IF(E23&gt;0,'CFM2'!E10,0)</f>
        <v>407268.58380320657</v>
      </c>
      <c r="F25" s="19"/>
      <c r="G25" s="97"/>
      <c r="H25" s="97"/>
      <c r="I25" s="97"/>
      <c r="J25" s="98">
        <f>-FV(I18/12,I22*12,E15,0)</f>
        <v>0</v>
      </c>
      <c r="K25" s="97"/>
      <c r="L25" s="97"/>
      <c r="M25" s="97"/>
      <c r="N25" s="140"/>
      <c r="O25" s="97"/>
      <c r="P25" s="18"/>
      <c r="Q25" s="18"/>
      <c r="R25" s="18"/>
      <c r="S25" s="18"/>
      <c r="T25" s="18"/>
      <c r="U25" s="18"/>
      <c r="V25" s="18"/>
      <c r="W25" s="18"/>
      <c r="X25" s="18"/>
      <c r="Y25" s="14"/>
      <c r="Z25" s="14"/>
      <c r="AA25" s="14"/>
      <c r="AB25" s="14"/>
      <c r="AC25" s="15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8"/>
      <c r="CD25" s="8"/>
      <c r="CE25" s="7"/>
      <c r="CF25" s="6"/>
      <c r="CG25" s="7"/>
      <c r="CH25" s="8"/>
      <c r="CI25" s="6"/>
    </row>
    <row r="26" spans="1:89" ht="20.149999999999999" customHeight="1" thickBot="1" x14ac:dyDescent="0.45">
      <c r="A26" s="18" t="s">
        <v>45</v>
      </c>
      <c r="B26" s="208" t="s">
        <v>13</v>
      </c>
      <c r="C26" s="209"/>
      <c r="D26" s="209"/>
      <c r="E26" s="180">
        <f>IF(E23&gt;0,'CFM2'!E11,0)</f>
        <v>90768.583803206813</v>
      </c>
      <c r="F26" s="19"/>
      <c r="G26" s="97"/>
      <c r="H26" s="97"/>
      <c r="I26" s="97"/>
      <c r="J26" s="98">
        <f>-FV(I18,I22,0,I20)</f>
        <v>202296.97262604014</v>
      </c>
      <c r="K26" s="97"/>
      <c r="L26" s="97"/>
      <c r="M26" s="97"/>
      <c r="N26" s="140"/>
      <c r="O26" s="140"/>
      <c r="P26" s="41"/>
      <c r="Q26" s="18"/>
      <c r="R26" s="18"/>
      <c r="S26" s="18"/>
      <c r="T26" s="18"/>
      <c r="U26" s="18"/>
      <c r="V26" s="18"/>
      <c r="W26" s="18"/>
      <c r="X26" s="18"/>
      <c r="CB26" s="14"/>
      <c r="CC26" s="14"/>
      <c r="CD26" s="14"/>
      <c r="CE26" s="14"/>
      <c r="CF26" s="6"/>
      <c r="CG26" s="14"/>
      <c r="CH26" s="14"/>
      <c r="CI26" s="14"/>
    </row>
    <row r="27" spans="1:89" ht="20.149999999999999" customHeight="1" x14ac:dyDescent="0.5">
      <c r="A27" s="18"/>
      <c r="B27" s="59"/>
      <c r="C27" s="59"/>
      <c r="D27" s="60"/>
      <c r="E27" s="19"/>
      <c r="F27" s="19"/>
      <c r="G27" s="95"/>
      <c r="H27" s="95"/>
      <c r="I27" s="95"/>
      <c r="J27" s="98">
        <f>-FV(I18,I22,I23-E15*12,0)</f>
        <v>0</v>
      </c>
      <c r="K27" s="95"/>
      <c r="L27" s="97"/>
      <c r="M27" s="97"/>
      <c r="N27" s="41"/>
      <c r="O27" s="41"/>
      <c r="P27" s="41"/>
      <c r="Q27" s="18"/>
      <c r="R27" s="18"/>
      <c r="S27" s="18"/>
      <c r="T27" s="18"/>
      <c r="U27" s="18"/>
      <c r="V27" s="18"/>
      <c r="W27" s="18"/>
      <c r="X27" s="18"/>
      <c r="CB27" s="226" t="s">
        <v>14</v>
      </c>
      <c r="CC27" s="226"/>
      <c r="CD27" s="226"/>
      <c r="CE27" s="14"/>
      <c r="CF27" s="14"/>
      <c r="CG27" s="14"/>
      <c r="CH27" s="14"/>
      <c r="CI27" s="14"/>
      <c r="CK27" s="82" t="s">
        <v>45</v>
      </c>
    </row>
    <row r="28" spans="1:89" ht="18.5" x14ac:dyDescent="0.45">
      <c r="A28" s="18"/>
      <c r="B28" s="59"/>
      <c r="C28" s="59"/>
      <c r="D28" s="60"/>
      <c r="E28" s="19"/>
      <c r="F28" s="19"/>
      <c r="G28" s="95"/>
      <c r="H28" s="95"/>
      <c r="I28" s="95"/>
      <c r="J28" s="98" t="e">
        <f>-FV(I18/12,I22*12,#REF!,0)</f>
        <v>#REF!</v>
      </c>
      <c r="K28" s="95"/>
      <c r="L28" s="95"/>
      <c r="M28" s="95"/>
      <c r="N28" s="41"/>
      <c r="O28" s="41"/>
      <c r="P28" s="41"/>
      <c r="Q28" s="18"/>
      <c r="R28" s="18"/>
      <c r="S28" s="18"/>
      <c r="T28" s="18"/>
      <c r="U28" s="18"/>
      <c r="V28" s="18"/>
      <c r="W28" s="18"/>
      <c r="X28" s="18"/>
      <c r="CB28" s="220" t="s">
        <v>15</v>
      </c>
      <c r="CC28" s="61" t="s">
        <v>16</v>
      </c>
      <c r="CD28" s="61" t="s">
        <v>18</v>
      </c>
      <c r="CE28" s="61" t="s">
        <v>19</v>
      </c>
      <c r="CF28" s="61" t="s">
        <v>20</v>
      </c>
      <c r="CG28" s="61" t="s">
        <v>22</v>
      </c>
      <c r="CH28" s="61" t="s">
        <v>25</v>
      </c>
      <c r="CI28" s="61"/>
      <c r="CK28" s="2" t="s">
        <v>45</v>
      </c>
    </row>
    <row r="29" spans="1:89" ht="18.5" x14ac:dyDescent="0.45">
      <c r="A29" s="18"/>
      <c r="B29" s="59"/>
      <c r="C29" s="59"/>
      <c r="D29" s="60"/>
      <c r="E29" s="19"/>
      <c r="F29" s="19"/>
      <c r="G29" s="95"/>
      <c r="H29" s="95"/>
      <c r="I29" s="95"/>
      <c r="J29" s="95"/>
      <c r="K29" s="95"/>
      <c r="L29" s="95"/>
      <c r="M29" s="95"/>
      <c r="N29" s="41"/>
      <c r="O29" s="41"/>
      <c r="P29" s="41"/>
      <c r="Q29" s="18"/>
      <c r="R29" s="18"/>
      <c r="S29" s="18"/>
      <c r="T29" s="18"/>
      <c r="U29" s="18"/>
      <c r="V29" s="18"/>
      <c r="W29" s="18"/>
      <c r="X29" s="18"/>
      <c r="CB29" s="220"/>
      <c r="CC29" s="61" t="s">
        <v>17</v>
      </c>
      <c r="CD29" s="61" t="s">
        <v>24</v>
      </c>
      <c r="CE29" s="61" t="s">
        <v>23</v>
      </c>
      <c r="CF29" s="61" t="s">
        <v>21</v>
      </c>
      <c r="CG29" s="61" t="s">
        <v>21</v>
      </c>
      <c r="CH29" s="61" t="s">
        <v>26</v>
      </c>
      <c r="CI29" s="62" t="s">
        <v>27</v>
      </c>
    </row>
    <row r="30" spans="1:89" ht="18.5" x14ac:dyDescent="0.45">
      <c r="A30" s="18"/>
      <c r="B30" s="59"/>
      <c r="C30" s="59"/>
      <c r="D30" s="60"/>
      <c r="E30" s="19"/>
      <c r="F30" s="19"/>
      <c r="G30" s="95"/>
      <c r="H30" s="95"/>
      <c r="I30" s="95"/>
      <c r="J30" s="97"/>
      <c r="K30" s="95"/>
      <c r="L30" s="95"/>
      <c r="M30" s="95"/>
      <c r="N30" s="41"/>
      <c r="O30" s="41"/>
      <c r="P30" s="41"/>
      <c r="Q30" s="18"/>
      <c r="R30" s="18"/>
      <c r="S30" s="18"/>
      <c r="T30" s="18"/>
      <c r="U30" s="18"/>
      <c r="V30" s="18"/>
      <c r="W30" s="18"/>
      <c r="X30" s="18"/>
      <c r="CB30" s="61"/>
      <c r="CC30" s="14"/>
      <c r="CD30" s="61"/>
      <c r="CE30" s="61"/>
      <c r="CF30" s="61"/>
      <c r="CG30" s="61"/>
      <c r="CH30" s="61"/>
      <c r="CI30" s="62"/>
    </row>
    <row r="31" spans="1:89" ht="18.5" x14ac:dyDescent="0.45">
      <c r="A31" s="18"/>
      <c r="B31" s="59"/>
      <c r="C31" s="59"/>
      <c r="D31" s="60"/>
      <c r="E31" s="19"/>
      <c r="F31" s="19"/>
      <c r="G31" s="95"/>
      <c r="H31" s="95"/>
      <c r="I31" s="95"/>
      <c r="J31" s="97"/>
      <c r="K31" s="95"/>
      <c r="L31" s="95"/>
      <c r="M31" s="95"/>
      <c r="N31" s="41"/>
      <c r="O31" s="41"/>
      <c r="P31" s="41"/>
      <c r="Q31" s="18"/>
      <c r="R31" s="18"/>
      <c r="S31" s="18"/>
      <c r="T31" s="18"/>
      <c r="U31" s="18"/>
      <c r="V31" s="18"/>
      <c r="W31" s="18"/>
      <c r="X31" s="18"/>
      <c r="CB31" s="61"/>
      <c r="CC31" s="14"/>
      <c r="CD31" s="61"/>
      <c r="CE31" s="61"/>
      <c r="CF31" s="61"/>
      <c r="CG31" s="61"/>
      <c r="CH31" s="61"/>
      <c r="CI31" s="63">
        <f>CF7</f>
        <v>216500</v>
      </c>
    </row>
    <row r="32" spans="1:89" ht="18.5" x14ac:dyDescent="0.45">
      <c r="A32" s="18"/>
      <c r="B32" s="18"/>
      <c r="C32" s="18"/>
      <c r="D32" s="18"/>
      <c r="E32" s="19"/>
      <c r="F32" s="19"/>
      <c r="G32" s="21"/>
      <c r="H32" s="20"/>
      <c r="I32" s="19"/>
      <c r="J32" s="95"/>
      <c r="K32" s="95"/>
      <c r="L32" s="95"/>
      <c r="M32" s="95"/>
      <c r="N32" s="41"/>
      <c r="O32" s="41"/>
      <c r="P32" s="41"/>
      <c r="Q32" s="18"/>
      <c r="R32" s="18"/>
      <c r="S32" s="18"/>
      <c r="T32" s="18"/>
      <c r="U32" s="18"/>
      <c r="V32" s="18"/>
      <c r="W32" s="18"/>
      <c r="X32" s="18"/>
      <c r="CB32">
        <v>1</v>
      </c>
      <c r="CC32" s="2">
        <f t="shared" ref="CC32:CC97" si="0">IF(CI31&lt;1,"",$CF$8)</f>
        <v>0.05</v>
      </c>
      <c r="CD32" s="4">
        <f t="shared" ref="CD32:CD97" si="1">IF(CI31&lt;1,"",(CI31*(CC32*30)/360))</f>
        <v>902.08333333333337</v>
      </c>
      <c r="CE32" s="1">
        <f t="shared" ref="CE32:CE97" si="2">IF(CI31&lt;1,"",$CF$10)</f>
        <v>2499.9999999999927</v>
      </c>
      <c r="CF32" s="4">
        <f t="shared" ref="CF32:CF97" si="3">IF(CI31&lt;1,"",$CF$15)</f>
        <v>0</v>
      </c>
      <c r="CG32" s="4">
        <f>IF(CI31&lt;1,0,IF($CF$17=1,$CF$16,0))</f>
        <v>0</v>
      </c>
      <c r="CH32" s="4">
        <f>SUM(CE32+CF32+CG32)-CD32</f>
        <v>1597.9166666666592</v>
      </c>
      <c r="CI32" s="4">
        <f t="shared" ref="CI32:CI97" si="4">IF(CI31-CH32&lt;1,0,CI31-CH32)</f>
        <v>214902.08333333334</v>
      </c>
    </row>
    <row r="33" spans="1:97" ht="10.5" hidden="1" customHeight="1" x14ac:dyDescent="0.35">
      <c r="A33" s="18"/>
      <c r="B33" s="18"/>
      <c r="C33" s="18"/>
      <c r="D33" s="18"/>
      <c r="E33" s="19"/>
      <c r="F33" s="19"/>
      <c r="G33" s="18"/>
      <c r="H33" s="18"/>
      <c r="I33" s="18"/>
      <c r="J33" s="95"/>
      <c r="K33" s="95"/>
      <c r="L33" s="95"/>
      <c r="M33" s="95"/>
      <c r="N33" s="41"/>
      <c r="O33" s="41"/>
      <c r="P33" s="41"/>
      <c r="Q33" s="18"/>
      <c r="R33" s="18"/>
      <c r="S33" s="18"/>
      <c r="T33" s="18"/>
      <c r="U33" s="18"/>
      <c r="V33" s="18"/>
      <c r="W33" s="18"/>
      <c r="X33" s="18"/>
      <c r="CB33">
        <f t="shared" ref="CB33:CB98" si="5">SUM(CB32+1)</f>
        <v>2</v>
      </c>
      <c r="CC33" s="2">
        <f t="shared" si="0"/>
        <v>0.05</v>
      </c>
      <c r="CD33" s="4">
        <f t="shared" si="1"/>
        <v>895.42534722222217</v>
      </c>
      <c r="CE33" s="1">
        <f t="shared" si="2"/>
        <v>2499.9999999999927</v>
      </c>
      <c r="CF33" s="4">
        <f t="shared" si="3"/>
        <v>0</v>
      </c>
      <c r="CG33" s="4">
        <f>IF(CI32&lt;1,0,IF($CF$17=2,$CF$16,0))</f>
        <v>0</v>
      </c>
      <c r="CH33" s="4">
        <f t="shared" ref="CH33:CH98" si="6">IF(CI32&lt;1,0,(CE33+CF33+CG33)-CD33)</f>
        <v>1604.5746527777706</v>
      </c>
      <c r="CI33" s="4">
        <f t="shared" si="4"/>
        <v>213297.50868055556</v>
      </c>
    </row>
    <row r="34" spans="1:97" ht="18" hidden="1" customHeight="1" x14ac:dyDescent="0.5">
      <c r="A34" s="200" t="s">
        <v>14</v>
      </c>
      <c r="B34" s="200"/>
      <c r="C34" s="200"/>
      <c r="D34" s="70"/>
      <c r="E34" s="70"/>
      <c r="F34" s="70"/>
      <c r="G34" s="70"/>
      <c r="H34" s="70"/>
      <c r="I34" s="70"/>
      <c r="J34" s="5"/>
      <c r="K34" s="5"/>
      <c r="L34" s="5"/>
      <c r="M34" s="95"/>
      <c r="N34" s="64"/>
      <c r="CB34">
        <f t="shared" si="5"/>
        <v>3</v>
      </c>
      <c r="CC34" s="2">
        <f t="shared" si="0"/>
        <v>0.05</v>
      </c>
      <c r="CD34" s="4">
        <f t="shared" si="1"/>
        <v>888.73961950231489</v>
      </c>
      <c r="CE34" s="1">
        <f t="shared" si="2"/>
        <v>2499.9999999999927</v>
      </c>
      <c r="CF34" s="4">
        <f t="shared" si="3"/>
        <v>0</v>
      </c>
      <c r="CG34" s="4">
        <f>IF(CI33&lt;1,0,IF($CF$17=3,$CF$16,0))</f>
        <v>0</v>
      </c>
      <c r="CH34" s="4">
        <f t="shared" si="6"/>
        <v>1611.2603804976779</v>
      </c>
      <c r="CI34" s="4">
        <f t="shared" si="4"/>
        <v>211686.24830005789</v>
      </c>
    </row>
    <row r="35" spans="1:97" ht="18" hidden="1" customHeight="1" x14ac:dyDescent="0.5">
      <c r="A35" s="71"/>
      <c r="B35" s="71"/>
      <c r="C35" s="71"/>
      <c r="D35" s="72"/>
      <c r="E35" s="72"/>
      <c r="F35" s="72"/>
      <c r="G35" s="72"/>
      <c r="H35" s="72"/>
      <c r="I35" s="72"/>
      <c r="J35" s="18"/>
      <c r="K35" s="18"/>
      <c r="L35" s="18"/>
      <c r="M35" s="95"/>
      <c r="N35" s="41"/>
      <c r="O35" s="41"/>
      <c r="P35" s="41"/>
      <c r="Q35" s="18"/>
      <c r="R35" s="18"/>
      <c r="S35" s="78" t="s">
        <v>55</v>
      </c>
      <c r="T35" s="88"/>
      <c r="U35" s="79" t="s">
        <v>57</v>
      </c>
      <c r="V35" s="18"/>
      <c r="W35" s="18"/>
      <c r="X35" s="18"/>
      <c r="CC35" s="2"/>
      <c r="CD35" s="4"/>
      <c r="CE35" s="1"/>
      <c r="CF35" s="4"/>
      <c r="CG35" s="4"/>
      <c r="CH35" s="4"/>
      <c r="CI35" s="4"/>
    </row>
    <row r="36" spans="1:97" ht="18" hidden="1" customHeight="1" x14ac:dyDescent="0.5">
      <c r="A36" s="71"/>
      <c r="B36" s="71"/>
      <c r="C36" s="71"/>
      <c r="D36" s="72"/>
      <c r="E36" s="72"/>
      <c r="F36" s="72"/>
      <c r="G36" s="72"/>
      <c r="H36" s="72"/>
      <c r="I36" s="78" t="s">
        <v>55</v>
      </c>
      <c r="J36" s="14"/>
      <c r="M36" s="95"/>
      <c r="N36" s="41"/>
      <c r="O36" s="79" t="s">
        <v>58</v>
      </c>
      <c r="P36" s="79"/>
      <c r="Q36" s="79" t="s">
        <v>57</v>
      </c>
      <c r="R36" s="18"/>
      <c r="S36" s="78" t="s">
        <v>56</v>
      </c>
      <c r="T36" s="78"/>
      <c r="U36" s="79" t="s">
        <v>48</v>
      </c>
      <c r="V36" s="18"/>
      <c r="W36" s="18"/>
      <c r="X36" s="18"/>
      <c r="CC36" s="2"/>
      <c r="CD36" s="4"/>
      <c r="CE36" s="1"/>
      <c r="CF36" s="4"/>
      <c r="CG36" s="4"/>
      <c r="CH36" s="4"/>
      <c r="CI36" s="4"/>
    </row>
    <row r="37" spans="1:97" ht="15.75" hidden="1" customHeight="1" x14ac:dyDescent="0.5">
      <c r="A37" s="71"/>
      <c r="B37" s="71"/>
      <c r="C37" s="71"/>
      <c r="D37" s="72"/>
      <c r="E37" s="69" t="s">
        <v>20</v>
      </c>
      <c r="F37" s="69"/>
      <c r="G37" s="69" t="s">
        <v>20</v>
      </c>
      <c r="H37" s="72"/>
      <c r="I37" s="78" t="s">
        <v>56</v>
      </c>
      <c r="J37" s="14"/>
      <c r="M37" s="95"/>
      <c r="N37" s="41"/>
      <c r="O37" s="79" t="s">
        <v>48</v>
      </c>
      <c r="P37" s="79"/>
      <c r="Q37" s="79" t="s">
        <v>48</v>
      </c>
      <c r="R37" s="18"/>
      <c r="S37" s="89" t="s">
        <v>59</v>
      </c>
      <c r="T37" s="78"/>
      <c r="U37" s="89" t="s">
        <v>59</v>
      </c>
      <c r="V37" s="18"/>
      <c r="W37" s="18"/>
      <c r="X37" s="18"/>
      <c r="CB37">
        <f>SUM(CB34+1)</f>
        <v>4</v>
      </c>
      <c r="CC37" s="2">
        <f>IF(CI34&lt;1,"",$CF$8)</f>
        <v>0.05</v>
      </c>
      <c r="CD37" s="4">
        <f>IF(CI34&lt;1,"",(CI34*(CC37*30)/360))</f>
        <v>882.02603458357464</v>
      </c>
      <c r="CE37" s="1">
        <f>IF(CI34&lt;1,"",$CF$10)</f>
        <v>2499.9999999999927</v>
      </c>
      <c r="CF37" s="4">
        <f>IF(CI34&lt;1,"",$CF$15)</f>
        <v>0</v>
      </c>
      <c r="CG37" s="4">
        <f>IF(CI34&lt;1,0,IF($CF$17=4,$CF$16,0))</f>
        <v>0</v>
      </c>
      <c r="CH37" s="4">
        <f>IF(CI34&lt;1,0,(CE37+CF37+CG37)-CD37)</f>
        <v>1617.9739654164182</v>
      </c>
      <c r="CI37" s="4">
        <f>IF(CI34-CH37&lt;1,0,CI34-CH37)</f>
        <v>210068.27433464146</v>
      </c>
    </row>
    <row r="38" spans="1:97" ht="12.75" hidden="1" customHeight="1" x14ac:dyDescent="0.35">
      <c r="A38" s="218" t="s">
        <v>15</v>
      </c>
      <c r="B38" s="69" t="s">
        <v>16</v>
      </c>
      <c r="C38" s="69" t="s">
        <v>18</v>
      </c>
      <c r="D38" s="69" t="s">
        <v>19</v>
      </c>
      <c r="E38" s="69" t="s">
        <v>46</v>
      </c>
      <c r="F38" s="69"/>
      <c r="G38" s="69" t="s">
        <v>47</v>
      </c>
      <c r="H38" s="69" t="s">
        <v>25</v>
      </c>
      <c r="I38" s="73" t="s">
        <v>27</v>
      </c>
      <c r="J38" s="39"/>
      <c r="M38" s="95"/>
      <c r="N38" s="41"/>
      <c r="O38" s="79" t="s">
        <v>27</v>
      </c>
      <c r="P38" s="79"/>
      <c r="Q38" s="79" t="s">
        <v>27</v>
      </c>
      <c r="R38" s="18"/>
      <c r="S38" s="73" t="s">
        <v>60</v>
      </c>
      <c r="T38" s="73"/>
      <c r="U38" s="73" t="s">
        <v>60</v>
      </c>
      <c r="V38" s="18"/>
      <c r="W38" s="18"/>
      <c r="X38" s="18"/>
      <c r="CB38">
        <f t="shared" si="5"/>
        <v>5</v>
      </c>
      <c r="CC38" s="2">
        <f t="shared" si="0"/>
        <v>0.05</v>
      </c>
      <c r="CD38" s="4">
        <f t="shared" si="1"/>
        <v>875.28447639433955</v>
      </c>
      <c r="CE38" s="1">
        <f t="shared" si="2"/>
        <v>2499.9999999999927</v>
      </c>
      <c r="CF38" s="4">
        <f t="shared" si="3"/>
        <v>0</v>
      </c>
      <c r="CG38" s="4">
        <f>IF(CI37&lt;1,0,IF($CF$17=5,$CF$16,0))</f>
        <v>0</v>
      </c>
      <c r="CH38" s="4">
        <f t="shared" si="6"/>
        <v>1624.7155236056533</v>
      </c>
      <c r="CI38" s="4">
        <f t="shared" si="4"/>
        <v>208443.55881103582</v>
      </c>
      <c r="CK38" s="2">
        <f>$E$8</f>
        <v>0.05</v>
      </c>
    </row>
    <row r="39" spans="1:97" ht="13.5" hidden="1" customHeight="1" x14ac:dyDescent="0.35">
      <c r="A39" s="218"/>
      <c r="B39" s="69" t="s">
        <v>17</v>
      </c>
      <c r="C39" s="69" t="s">
        <v>24</v>
      </c>
      <c r="D39" s="69" t="s">
        <v>23</v>
      </c>
      <c r="E39" s="69" t="s">
        <v>21</v>
      </c>
      <c r="F39" s="69"/>
      <c r="G39" s="69" t="s">
        <v>21</v>
      </c>
      <c r="H39" s="69" t="s">
        <v>26</v>
      </c>
      <c r="I39" s="92">
        <f>E7</f>
        <v>216500</v>
      </c>
      <c r="J39" s="40"/>
      <c r="M39" s="95"/>
      <c r="N39" s="81"/>
      <c r="O39" s="93">
        <f>E7</f>
        <v>216500</v>
      </c>
      <c r="P39" s="41"/>
      <c r="Q39" s="93">
        <f>E7</f>
        <v>216500</v>
      </c>
      <c r="R39" s="18"/>
      <c r="S39" s="93">
        <f>E7</f>
        <v>216500</v>
      </c>
      <c r="T39" s="81"/>
      <c r="U39" s="93">
        <f>E7</f>
        <v>216500</v>
      </c>
      <c r="V39" s="18"/>
      <c r="W39" s="18"/>
      <c r="X39" s="94"/>
      <c r="CB39">
        <f t="shared" si="5"/>
        <v>6</v>
      </c>
      <c r="CC39" s="2">
        <f t="shared" si="0"/>
        <v>0.05</v>
      </c>
      <c r="CD39" s="4">
        <f t="shared" si="1"/>
        <v>868.51482837931587</v>
      </c>
      <c r="CE39" s="1">
        <f t="shared" si="2"/>
        <v>2499.9999999999927</v>
      </c>
      <c r="CF39" s="4">
        <f t="shared" si="3"/>
        <v>0</v>
      </c>
      <c r="CG39" s="4">
        <f>IF(CI38&lt;1,0,IF($CF$17=6,$CF$16,0))</f>
        <v>0</v>
      </c>
      <c r="CH39" s="4">
        <f t="shared" si="6"/>
        <v>1631.4851716206767</v>
      </c>
      <c r="CI39" s="4">
        <f t="shared" si="4"/>
        <v>206812.07363941515</v>
      </c>
      <c r="CN39" s="82">
        <f>E7</f>
        <v>216500</v>
      </c>
    </row>
    <row r="40" spans="1:97" hidden="1" x14ac:dyDescent="0.35">
      <c r="A40" s="74">
        <f>IF(E7&lt;1,"",1)</f>
        <v>1</v>
      </c>
      <c r="B40" s="75">
        <f>IF(E7&lt;1,"",$E$8)</f>
        <v>0.05</v>
      </c>
      <c r="C40" s="76">
        <f>IF(E7&lt;1,"",(E7*(B40*30)/360))</f>
        <v>902.08333333333337</v>
      </c>
      <c r="D40" s="77">
        <f>IF(E7&lt;1,"",$E$10)</f>
        <v>2500</v>
      </c>
      <c r="E40" s="76">
        <f>IF(E7&lt;1,"",$E$15)</f>
        <v>0</v>
      </c>
      <c r="F40" s="76"/>
      <c r="G40" s="76">
        <f>IF(E7&gt;1, IF($E$17=1,$E$16,0), "")</f>
        <v>0</v>
      </c>
      <c r="H40" s="76">
        <f>IF(E7&lt;1,0,IF((D40+E40+G40)-C40&gt;=(E7),(E7),(D40+E40+G40)-C40))</f>
        <v>1597.9166666666665</v>
      </c>
      <c r="I40" s="91">
        <f>IF(E7-H40&lt;1,0,E7-H40)</f>
        <v>214902.08333333334</v>
      </c>
      <c r="J40" s="16"/>
      <c r="M40" s="95"/>
      <c r="N40" s="81" t="s">
        <v>45</v>
      </c>
      <c r="O40" s="87">
        <f>O39-(O39-O51)/12</f>
        <v>214649.89934691941</v>
      </c>
      <c r="P40" s="41"/>
      <c r="Q40" s="80">
        <f>CI32</f>
        <v>214902.08333333334</v>
      </c>
      <c r="R40" s="18"/>
      <c r="S40" s="90">
        <f>C40</f>
        <v>902.08333333333337</v>
      </c>
      <c r="T40" s="81" t="s">
        <v>45</v>
      </c>
      <c r="U40" s="80">
        <f>CD32</f>
        <v>902.08333333333337</v>
      </c>
      <c r="V40" s="18"/>
      <c r="W40" s="18"/>
      <c r="X40" s="18"/>
      <c r="AC40" s="3" t="s">
        <v>45</v>
      </c>
      <c r="AD40" t="s">
        <v>45</v>
      </c>
      <c r="CB40">
        <f t="shared" si="5"/>
        <v>7</v>
      </c>
      <c r="CC40" s="2">
        <f t="shared" si="0"/>
        <v>0.05</v>
      </c>
      <c r="CD40" s="4">
        <f t="shared" si="1"/>
        <v>861.716973497563</v>
      </c>
      <c r="CE40" s="1">
        <f t="shared" si="2"/>
        <v>2499.9999999999927</v>
      </c>
      <c r="CF40" s="4">
        <f t="shared" si="3"/>
        <v>0</v>
      </c>
      <c r="CG40" s="4">
        <f>IF(CI39&lt;1,0,IF($CF$17=7,$CF$16,0))</f>
        <v>0</v>
      </c>
      <c r="CH40" s="4">
        <f t="shared" si="6"/>
        <v>1638.2830265024297</v>
      </c>
      <c r="CI40" s="4">
        <f t="shared" si="4"/>
        <v>205173.79061291271</v>
      </c>
      <c r="CK40" s="83">
        <f>IF(E7&lt;1,"",($E$7*(B40*13.85)/360))</f>
        <v>416.46180555555554</v>
      </c>
      <c r="CL40" s="1">
        <f t="shared" ref="CL40:CL103" si="7">$D$40/2</f>
        <v>1250</v>
      </c>
      <c r="CM40" s="1">
        <f>CL40-CK40</f>
        <v>833.53819444444446</v>
      </c>
      <c r="CN40" s="83">
        <f>IF(CN39-CM40&lt;0,0,CN39-CM40)</f>
        <v>215666.46180555556</v>
      </c>
      <c r="CO40" s="84">
        <v>1</v>
      </c>
      <c r="CS40" t="s">
        <v>45</v>
      </c>
    </row>
    <row r="41" spans="1:97" hidden="1" x14ac:dyDescent="0.35">
      <c r="A41" s="74">
        <f t="shared" ref="A41:A104" si="8">IF(I40&lt;1,"",A40+1)</f>
        <v>2</v>
      </c>
      <c r="B41" s="75">
        <f t="shared" ref="B41:B104" si="9">IF(I40&lt;1,"",$E$8)</f>
        <v>0.05</v>
      </c>
      <c r="C41" s="76">
        <f t="shared" ref="C41:C104" si="10">IF(I40&lt;1,0,(I40*(B41*30)/360))</f>
        <v>895.42534722222217</v>
      </c>
      <c r="D41" s="77">
        <f t="shared" ref="D41:D104" si="11">IF(I40 &gt; 1, IF(I40-D40&lt;1,(I40+C41),$E$10), 0)</f>
        <v>2500</v>
      </c>
      <c r="E41" s="76">
        <f t="shared" ref="E41:E72" si="12">IF(I40&lt;1,"",$E$15)</f>
        <v>0</v>
      </c>
      <c r="F41" s="76"/>
      <c r="G41" s="76">
        <f>IF(I40&lt;1,0,IF($E$17=2,$E$16,0))</f>
        <v>0</v>
      </c>
      <c r="H41" s="76">
        <f t="shared" ref="H41:H104" si="13">IF(I40&lt;1,0,IF((D41+E41+G41)-C41&gt;=(I40),(I40),(D41+E41+G41)-C41))</f>
        <v>1604.5746527777778</v>
      </c>
      <c r="I41" s="91">
        <f t="shared" ref="I41:I104" si="14">IF(I40-H41&lt;1,0,I40-H41)</f>
        <v>213297.50868055556</v>
      </c>
      <c r="J41" s="16"/>
      <c r="M41" s="95"/>
      <c r="N41" s="81"/>
      <c r="O41" s="87">
        <f>O40-($O$39-$O$51)/12</f>
        <v>212799.79869383882</v>
      </c>
      <c r="P41" s="41"/>
      <c r="Q41" s="80">
        <f>CI33</f>
        <v>213297.50868055556</v>
      </c>
      <c r="R41" s="18"/>
      <c r="S41" s="90">
        <f>$C$40+C41</f>
        <v>1797.5086805555557</v>
      </c>
      <c r="T41" s="81"/>
      <c r="U41" s="80">
        <f>SUM($CD32:CD33)</f>
        <v>1797.5086805555557</v>
      </c>
      <c r="V41" s="18"/>
      <c r="W41" s="18"/>
      <c r="X41" s="18"/>
      <c r="AC41" s="3" t="s">
        <v>45</v>
      </c>
      <c r="AD41" t="s">
        <v>45</v>
      </c>
      <c r="CB41">
        <f t="shared" si="5"/>
        <v>8</v>
      </c>
      <c r="CC41" s="2">
        <f t="shared" si="0"/>
        <v>0.05</v>
      </c>
      <c r="CD41" s="4">
        <f t="shared" si="1"/>
        <v>854.89079422046962</v>
      </c>
      <c r="CE41" s="1">
        <f t="shared" si="2"/>
        <v>2499.9999999999927</v>
      </c>
      <c r="CF41" s="4">
        <f t="shared" si="3"/>
        <v>0</v>
      </c>
      <c r="CG41" s="4">
        <f>IF(CI40&lt;1,0,IF($CF$17=8,$CF$16,0))</f>
        <v>0</v>
      </c>
      <c r="CH41" s="4">
        <f t="shared" si="6"/>
        <v>1645.1092057795231</v>
      </c>
      <c r="CI41" s="4">
        <f t="shared" si="4"/>
        <v>203528.68140713318</v>
      </c>
      <c r="CK41" s="83">
        <f>(CN40*($CK$38*13.85))/360</f>
        <v>414.85840222318672</v>
      </c>
      <c r="CL41" s="1">
        <f t="shared" si="7"/>
        <v>1250</v>
      </c>
      <c r="CM41" s="1">
        <f t="shared" ref="CM41:CM104" si="15">CL41-CK41</f>
        <v>835.14159777681334</v>
      </c>
      <c r="CN41" s="83">
        <f t="shared" ref="CN41:CN104" si="16">IF(CN40-CM41&lt;0,0,CN40-CM41)</f>
        <v>214831.32020777874</v>
      </c>
      <c r="CO41" s="84">
        <v>2</v>
      </c>
    </row>
    <row r="42" spans="1:97" hidden="1" x14ac:dyDescent="0.35">
      <c r="A42" s="74">
        <f t="shared" si="8"/>
        <v>3</v>
      </c>
      <c r="B42" s="75">
        <f t="shared" si="9"/>
        <v>0.05</v>
      </c>
      <c r="C42" s="76">
        <f t="shared" si="10"/>
        <v>888.73961950231489</v>
      </c>
      <c r="D42" s="77">
        <f t="shared" si="11"/>
        <v>2500</v>
      </c>
      <c r="E42" s="76">
        <f t="shared" si="12"/>
        <v>0</v>
      </c>
      <c r="F42" s="76"/>
      <c r="G42" s="76">
        <f>IF(I41&lt;1,0,IF($E$17=3,$E$16,0))</f>
        <v>0</v>
      </c>
      <c r="H42" s="76">
        <f t="shared" si="13"/>
        <v>1611.2603804976852</v>
      </c>
      <c r="I42" s="91">
        <f t="shared" si="14"/>
        <v>211686.24830005786</v>
      </c>
      <c r="J42" s="16"/>
      <c r="M42" s="95"/>
      <c r="N42" s="85"/>
      <c r="O42" s="87">
        <f>O41-($O$39-$O$51)/12</f>
        <v>210949.69804075823</v>
      </c>
      <c r="P42" s="41"/>
      <c r="Q42" s="80">
        <f>CI34</f>
        <v>211686.24830005789</v>
      </c>
      <c r="R42" s="18"/>
      <c r="S42" s="90">
        <f>$C$40+C41+C42</f>
        <v>2686.2483000578704</v>
      </c>
      <c r="T42" s="81"/>
      <c r="U42" s="80">
        <f>SUM($CD$32:CD34)</f>
        <v>2686.2483000578704</v>
      </c>
      <c r="V42" s="18"/>
      <c r="W42" s="18"/>
      <c r="X42" s="18"/>
      <c r="AC42" s="3" t="s">
        <v>45</v>
      </c>
      <c r="CB42">
        <f t="shared" si="5"/>
        <v>9</v>
      </c>
      <c r="CC42" s="2">
        <f t="shared" si="0"/>
        <v>0.05</v>
      </c>
      <c r="CD42" s="4">
        <f t="shared" si="1"/>
        <v>848.03617252972163</v>
      </c>
      <c r="CE42" s="1">
        <f t="shared" si="2"/>
        <v>2499.9999999999927</v>
      </c>
      <c r="CF42" s="4">
        <f t="shared" si="3"/>
        <v>0</v>
      </c>
      <c r="CG42" s="4">
        <f>IF(CI41&lt;1,0,IF($CF$17=9,$CF$16,0))</f>
        <v>0</v>
      </c>
      <c r="CH42" s="4">
        <f t="shared" si="6"/>
        <v>1651.9638274702711</v>
      </c>
      <c r="CI42" s="4">
        <f t="shared" si="4"/>
        <v>201876.71757966292</v>
      </c>
      <c r="CK42" s="83">
        <f t="shared" ref="CK42:CK105" si="17">(CN41*($CK$38*13.85))/360</f>
        <v>413.25191456635218</v>
      </c>
      <c r="CL42" s="1">
        <f t="shared" si="7"/>
        <v>1250</v>
      </c>
      <c r="CM42" s="1">
        <f t="shared" si="15"/>
        <v>836.74808543364782</v>
      </c>
      <c r="CN42" s="83">
        <f t="shared" si="16"/>
        <v>213994.5721223451</v>
      </c>
      <c r="CO42" s="84">
        <v>3</v>
      </c>
    </row>
    <row r="43" spans="1:97" hidden="1" x14ac:dyDescent="0.35">
      <c r="A43" s="74">
        <f t="shared" si="8"/>
        <v>4</v>
      </c>
      <c r="B43" s="75">
        <f t="shared" si="9"/>
        <v>0.05</v>
      </c>
      <c r="C43" s="76">
        <f t="shared" si="10"/>
        <v>882.02603458357453</v>
      </c>
      <c r="D43" s="77">
        <f t="shared" si="11"/>
        <v>2500</v>
      </c>
      <c r="E43" s="76">
        <f t="shared" si="12"/>
        <v>0</v>
      </c>
      <c r="F43" s="76"/>
      <c r="G43" s="76">
        <f>IF(I42&lt;1,0,IF($E$17=4,$E$16,0))</f>
        <v>0</v>
      </c>
      <c r="H43" s="76">
        <f t="shared" si="13"/>
        <v>1617.9739654164255</v>
      </c>
      <c r="I43" s="91">
        <f t="shared" si="14"/>
        <v>210068.27433464144</v>
      </c>
      <c r="J43" s="16"/>
      <c r="L43" s="12" t="s">
        <v>45</v>
      </c>
      <c r="M43" s="95"/>
      <c r="N43" s="85"/>
      <c r="O43" s="87">
        <f t="shared" ref="O43:O50" si="18">O42-($O$39-$O$51)/12</f>
        <v>209099.59738767764</v>
      </c>
      <c r="P43" s="41"/>
      <c r="Q43" s="80">
        <f>CI37</f>
        <v>210068.27433464146</v>
      </c>
      <c r="R43" s="18"/>
      <c r="S43" s="90">
        <f>SUM($C$40:C43)</f>
        <v>3568.274334641445</v>
      </c>
      <c r="T43" s="81"/>
      <c r="U43" s="80">
        <f>SUM(CD32:CD37)</f>
        <v>3568.274334641445</v>
      </c>
      <c r="V43" s="18"/>
      <c r="W43" s="18"/>
      <c r="X43" s="18"/>
      <c r="AC43" s="3" t="s">
        <v>45</v>
      </c>
      <c r="CB43">
        <f t="shared" si="5"/>
        <v>10</v>
      </c>
      <c r="CC43" s="2">
        <f t="shared" si="0"/>
        <v>0.05</v>
      </c>
      <c r="CD43" s="4">
        <f t="shared" si="1"/>
        <v>841.1529899152622</v>
      </c>
      <c r="CE43" s="1">
        <f t="shared" si="2"/>
        <v>2499.9999999999927</v>
      </c>
      <c r="CF43" s="4">
        <f t="shared" si="3"/>
        <v>0</v>
      </c>
      <c r="CG43" s="4">
        <f>IF(CI42&lt;1,0,IF($CF$17=10,$CF$16,0))</f>
        <v>0</v>
      </c>
      <c r="CH43" s="4">
        <f t="shared" si="6"/>
        <v>1658.8470100847305</v>
      </c>
      <c r="CI43" s="4">
        <f t="shared" si="4"/>
        <v>200217.8705695782</v>
      </c>
      <c r="CK43" s="83">
        <f t="shared" si="17"/>
        <v>411.64233665201107</v>
      </c>
      <c r="CL43" s="1">
        <f t="shared" si="7"/>
        <v>1250</v>
      </c>
      <c r="CM43" s="1">
        <f t="shared" si="15"/>
        <v>838.35766334798893</v>
      </c>
      <c r="CN43" s="83">
        <f t="shared" si="16"/>
        <v>213156.2144589971</v>
      </c>
      <c r="CO43" s="84">
        <v>4</v>
      </c>
    </row>
    <row r="44" spans="1:97" hidden="1" x14ac:dyDescent="0.35">
      <c r="A44" s="74">
        <f t="shared" si="8"/>
        <v>5</v>
      </c>
      <c r="B44" s="75">
        <f t="shared" si="9"/>
        <v>0.05</v>
      </c>
      <c r="C44" s="76">
        <f t="shared" si="10"/>
        <v>875.28447639433932</v>
      </c>
      <c r="D44" s="77">
        <f t="shared" si="11"/>
        <v>2500</v>
      </c>
      <c r="E44" s="76">
        <f t="shared" si="12"/>
        <v>0</v>
      </c>
      <c r="F44" s="76"/>
      <c r="G44" s="76">
        <f>IF(I43&lt;1,0,IF($E$17=5,$E$16,0))</f>
        <v>0</v>
      </c>
      <c r="H44" s="76">
        <f t="shared" si="13"/>
        <v>1624.7155236056606</v>
      </c>
      <c r="I44" s="91">
        <f t="shared" si="14"/>
        <v>208443.55881103576</v>
      </c>
      <c r="J44" s="16"/>
      <c r="M44" s="95"/>
      <c r="N44" s="85"/>
      <c r="O44" s="87">
        <f t="shared" si="18"/>
        <v>207249.49673459705</v>
      </c>
      <c r="P44" s="41"/>
      <c r="Q44" s="80">
        <f>CI38</f>
        <v>208443.55881103582</v>
      </c>
      <c r="R44" s="18"/>
      <c r="S44" s="90">
        <f>SUM($C$40:C44)</f>
        <v>4443.5588110357839</v>
      </c>
      <c r="T44" s="81"/>
      <c r="U44" s="80">
        <f>SUM(CD32:CD38)</f>
        <v>4443.5588110357849</v>
      </c>
      <c r="V44" s="18"/>
      <c r="W44" s="18"/>
      <c r="X44" s="18"/>
      <c r="AC44" s="3" t="s">
        <v>45</v>
      </c>
      <c r="CB44">
        <f t="shared" si="5"/>
        <v>11</v>
      </c>
      <c r="CC44" s="2">
        <f t="shared" si="0"/>
        <v>0.05</v>
      </c>
      <c r="CD44" s="4">
        <f t="shared" si="1"/>
        <v>834.24112737324253</v>
      </c>
      <c r="CE44" s="1">
        <f t="shared" si="2"/>
        <v>2499.9999999999927</v>
      </c>
      <c r="CF44" s="4">
        <f t="shared" si="3"/>
        <v>0</v>
      </c>
      <c r="CG44" s="4">
        <f>IF(CI43&lt;1,0,IF($CF$17=11,$CF$16,0))</f>
        <v>0</v>
      </c>
      <c r="CH44" s="4">
        <f t="shared" si="6"/>
        <v>1665.7588726267502</v>
      </c>
      <c r="CI44" s="4">
        <f t="shared" si="4"/>
        <v>198552.11169695144</v>
      </c>
      <c r="CK44" s="83">
        <f t="shared" si="17"/>
        <v>410.02966253570969</v>
      </c>
      <c r="CL44" s="1">
        <f t="shared" si="7"/>
        <v>1250</v>
      </c>
      <c r="CM44" s="1">
        <f t="shared" si="15"/>
        <v>839.97033746429031</v>
      </c>
      <c r="CN44" s="83">
        <f t="shared" si="16"/>
        <v>212316.2441215328</v>
      </c>
      <c r="CO44" s="84">
        <v>5</v>
      </c>
    </row>
    <row r="45" spans="1:97" hidden="1" x14ac:dyDescent="0.35">
      <c r="A45" s="74">
        <f t="shared" si="8"/>
        <v>6</v>
      </c>
      <c r="B45" s="75">
        <f t="shared" si="9"/>
        <v>0.05</v>
      </c>
      <c r="C45" s="76">
        <f t="shared" si="10"/>
        <v>868.51482837931576</v>
      </c>
      <c r="D45" s="77">
        <f t="shared" si="11"/>
        <v>2500</v>
      </c>
      <c r="E45" s="76">
        <f t="shared" si="12"/>
        <v>0</v>
      </c>
      <c r="F45" s="76"/>
      <c r="G45" s="76">
        <f>IF(I44&lt;1,0,IF($E$17=6,$E$16,0))</f>
        <v>0</v>
      </c>
      <c r="H45" s="76">
        <f t="shared" si="13"/>
        <v>1631.4851716206842</v>
      </c>
      <c r="I45" s="91">
        <f t="shared" si="14"/>
        <v>206812.07363941509</v>
      </c>
      <c r="J45" s="16"/>
      <c r="M45" s="95"/>
      <c r="N45" s="85"/>
      <c r="O45" s="87">
        <f t="shared" si="18"/>
        <v>205399.39608151646</v>
      </c>
      <c r="P45" s="41"/>
      <c r="Q45" s="80">
        <f>CI39</f>
        <v>206812.07363941515</v>
      </c>
      <c r="R45" s="18"/>
      <c r="S45" s="90">
        <f>SUM($C$40:C45)</f>
        <v>5312.0736394150999</v>
      </c>
      <c r="T45" s="81"/>
      <c r="U45" s="80">
        <f>SUM($CD$32:CD39)</f>
        <v>5312.0736394151008</v>
      </c>
      <c r="V45" s="18"/>
      <c r="W45" s="18"/>
      <c r="X45" s="18"/>
      <c r="AC45" s="3" t="s">
        <v>45</v>
      </c>
      <c r="CB45">
        <f t="shared" si="5"/>
        <v>12</v>
      </c>
      <c r="CC45" s="2">
        <f t="shared" si="0"/>
        <v>0.05</v>
      </c>
      <c r="CD45" s="4">
        <f t="shared" si="1"/>
        <v>827.30046540396438</v>
      </c>
      <c r="CE45" s="1">
        <f t="shared" si="2"/>
        <v>2499.9999999999927</v>
      </c>
      <c r="CF45" s="4">
        <f t="shared" si="3"/>
        <v>0</v>
      </c>
      <c r="CG45" s="4">
        <f>IF(CI44&lt;1,0,IF($CF$17=12,$CF$16,0))</f>
        <v>0</v>
      </c>
      <c r="CH45" s="4">
        <f t="shared" si="6"/>
        <v>1672.6995345960283</v>
      </c>
      <c r="CI45" s="4">
        <f t="shared" si="4"/>
        <v>196879.41216235541</v>
      </c>
      <c r="CK45" s="83">
        <f t="shared" si="17"/>
        <v>408.41388626155958</v>
      </c>
      <c r="CL45" s="1">
        <f t="shared" si="7"/>
        <v>1250</v>
      </c>
      <c r="CM45" s="1">
        <f t="shared" si="15"/>
        <v>841.58611373844042</v>
      </c>
      <c r="CN45" s="83">
        <f t="shared" si="16"/>
        <v>211474.65800779435</v>
      </c>
      <c r="CO45" s="84">
        <v>6</v>
      </c>
    </row>
    <row r="46" spans="1:97" hidden="1" x14ac:dyDescent="0.35">
      <c r="A46" s="74">
        <f t="shared" si="8"/>
        <v>7</v>
      </c>
      <c r="B46" s="75">
        <f t="shared" si="9"/>
        <v>0.05</v>
      </c>
      <c r="C46" s="76">
        <f t="shared" si="10"/>
        <v>861.71697349756289</v>
      </c>
      <c r="D46" s="77">
        <f t="shared" si="11"/>
        <v>2500</v>
      </c>
      <c r="E46" s="76">
        <f t="shared" si="12"/>
        <v>0</v>
      </c>
      <c r="F46" s="76"/>
      <c r="G46" s="76">
        <f>IF(I45&lt;1,0,IF($E$17=7,$E$16,0))</f>
        <v>0</v>
      </c>
      <c r="H46" s="76">
        <f t="shared" si="13"/>
        <v>1638.2830265024372</v>
      </c>
      <c r="I46" s="91">
        <f t="shared" si="14"/>
        <v>205173.79061291265</v>
      </c>
      <c r="J46" s="16"/>
      <c r="M46" s="95"/>
      <c r="N46" s="85"/>
      <c r="O46" s="87">
        <f t="shared" si="18"/>
        <v>203549.29542843587</v>
      </c>
      <c r="P46" s="41"/>
      <c r="Q46" s="80">
        <f t="shared" ref="Q46:Q109" si="19">CI40</f>
        <v>205173.79061291271</v>
      </c>
      <c r="R46" s="18"/>
      <c r="S46" s="90">
        <f>SUM($C$40:C46)</f>
        <v>6173.7906129126632</v>
      </c>
      <c r="T46" s="81"/>
      <c r="U46" s="80">
        <f>SUM($CD$32:CD40)</f>
        <v>6173.7906129126641</v>
      </c>
      <c r="V46" s="18"/>
      <c r="W46" s="18"/>
      <c r="X46" s="18"/>
      <c r="AC46" s="3" t="s">
        <v>45</v>
      </c>
      <c r="CB46">
        <f t="shared" si="5"/>
        <v>13</v>
      </c>
      <c r="CC46" s="2">
        <f t="shared" si="0"/>
        <v>0.05</v>
      </c>
      <c r="CD46" s="4">
        <f t="shared" si="1"/>
        <v>820.33088400981421</v>
      </c>
      <c r="CE46" s="1">
        <f t="shared" si="2"/>
        <v>2499.9999999999927</v>
      </c>
      <c r="CF46" s="4">
        <f t="shared" si="3"/>
        <v>0</v>
      </c>
      <c r="CG46" s="4">
        <f>IF(CI45&lt;1,0,CG32)</f>
        <v>0</v>
      </c>
      <c r="CH46" s="4">
        <f t="shared" si="6"/>
        <v>1679.6691159901784</v>
      </c>
      <c r="CI46" s="4">
        <f t="shared" si="4"/>
        <v>195199.74304636524</v>
      </c>
      <c r="CK46" s="83">
        <f t="shared" si="17"/>
        <v>406.79500186221549</v>
      </c>
      <c r="CL46" s="1">
        <f t="shared" si="7"/>
        <v>1250</v>
      </c>
      <c r="CM46" s="1">
        <f t="shared" si="15"/>
        <v>843.20499813778451</v>
      </c>
      <c r="CN46" s="83">
        <f t="shared" si="16"/>
        <v>210631.45300965657</v>
      </c>
      <c r="CO46" s="84">
        <v>7</v>
      </c>
    </row>
    <row r="47" spans="1:97" hidden="1" x14ac:dyDescent="0.35">
      <c r="A47" s="74">
        <f t="shared" si="8"/>
        <v>8</v>
      </c>
      <c r="B47" s="75">
        <f t="shared" si="9"/>
        <v>0.05</v>
      </c>
      <c r="C47" s="76">
        <f t="shared" si="10"/>
        <v>854.89079422046939</v>
      </c>
      <c r="D47" s="77">
        <f t="shared" si="11"/>
        <v>2500</v>
      </c>
      <c r="E47" s="76">
        <f t="shared" si="12"/>
        <v>0</v>
      </c>
      <c r="F47" s="76"/>
      <c r="G47" s="76">
        <f>IF(I46&lt;1,0,IF($E$17=8,$E$16,0))</f>
        <v>0</v>
      </c>
      <c r="H47" s="76">
        <f t="shared" si="13"/>
        <v>1645.1092057795306</v>
      </c>
      <c r="I47" s="91">
        <f t="shared" si="14"/>
        <v>203528.68140713312</v>
      </c>
      <c r="J47" s="16"/>
      <c r="M47" s="95"/>
      <c r="N47" s="85"/>
      <c r="O47" s="87">
        <f t="shared" si="18"/>
        <v>201699.19477535528</v>
      </c>
      <c r="P47" s="41"/>
      <c r="Q47" s="80">
        <f t="shared" si="19"/>
        <v>203528.68140713318</v>
      </c>
      <c r="R47" s="18"/>
      <c r="S47" s="90">
        <f>SUM($C$40:C47)</f>
        <v>7028.6814071331328</v>
      </c>
      <c r="T47" s="81"/>
      <c r="U47" s="80">
        <f>SUM($CD$32:CD41)</f>
        <v>7028.6814071331337</v>
      </c>
      <c r="V47" s="18"/>
      <c r="W47" s="18"/>
      <c r="X47" s="18"/>
      <c r="AC47" s="3" t="s">
        <v>45</v>
      </c>
      <c r="CB47">
        <f t="shared" si="5"/>
        <v>14</v>
      </c>
      <c r="CC47" s="2">
        <f t="shared" si="0"/>
        <v>0.05</v>
      </c>
      <c r="CD47" s="4">
        <f t="shared" si="1"/>
        <v>813.33226269318857</v>
      </c>
      <c r="CE47" s="1">
        <f t="shared" si="2"/>
        <v>2499.9999999999927</v>
      </c>
      <c r="CF47" s="4">
        <f t="shared" si="3"/>
        <v>0</v>
      </c>
      <c r="CG47" s="4">
        <f>IF(CI46&lt;1,0,CG33)</f>
        <v>0</v>
      </c>
      <c r="CH47" s="4">
        <f t="shared" si="6"/>
        <v>1686.6677373068042</v>
      </c>
      <c r="CI47" s="4">
        <f t="shared" si="4"/>
        <v>193513.07530905845</v>
      </c>
      <c r="CK47" s="83">
        <f t="shared" si="17"/>
        <v>405.17300335885324</v>
      </c>
      <c r="CL47" s="1">
        <f t="shared" si="7"/>
        <v>1250</v>
      </c>
      <c r="CM47" s="1">
        <f t="shared" si="15"/>
        <v>844.82699664114671</v>
      </c>
      <c r="CN47" s="83">
        <f t="shared" si="16"/>
        <v>209786.62601301543</v>
      </c>
      <c r="CO47" s="84">
        <v>8</v>
      </c>
    </row>
    <row r="48" spans="1:97" hidden="1" x14ac:dyDescent="0.35">
      <c r="A48" s="74">
        <f t="shared" si="8"/>
        <v>9</v>
      </c>
      <c r="B48" s="75">
        <f t="shared" si="9"/>
        <v>0.05</v>
      </c>
      <c r="C48" s="76">
        <f t="shared" si="10"/>
        <v>848.03617252972128</v>
      </c>
      <c r="D48" s="77">
        <f t="shared" si="11"/>
        <v>2500</v>
      </c>
      <c r="E48" s="76">
        <f t="shared" si="12"/>
        <v>0</v>
      </c>
      <c r="F48" s="76"/>
      <c r="G48" s="76">
        <f>IF(I47&lt;1,0,IF($E$17=9,$E$16,0))</f>
        <v>0</v>
      </c>
      <c r="H48" s="76">
        <f t="shared" si="13"/>
        <v>1651.9638274702788</v>
      </c>
      <c r="I48" s="91">
        <f t="shared" si="14"/>
        <v>201876.71757966283</v>
      </c>
      <c r="J48" s="16"/>
      <c r="M48" s="95"/>
      <c r="N48" s="85"/>
      <c r="O48" s="87">
        <f t="shared" si="18"/>
        <v>199849.09412227469</v>
      </c>
      <c r="P48" s="41"/>
      <c r="Q48" s="80">
        <f t="shared" si="19"/>
        <v>201876.71757966292</v>
      </c>
      <c r="R48" s="18"/>
      <c r="S48" s="90">
        <f>SUM($C$40:C48)</f>
        <v>7876.7175796628544</v>
      </c>
      <c r="T48" s="81"/>
      <c r="U48" s="80">
        <f>SUM($CD$32:CD42)</f>
        <v>7876.7175796628553</v>
      </c>
      <c r="V48" s="18"/>
      <c r="W48" s="18"/>
      <c r="X48" s="18"/>
      <c r="AC48" s="3" t="s">
        <v>45</v>
      </c>
      <c r="CB48">
        <f t="shared" si="5"/>
        <v>15</v>
      </c>
      <c r="CC48" s="2">
        <f t="shared" si="0"/>
        <v>0.05</v>
      </c>
      <c r="CD48" s="4">
        <f t="shared" si="1"/>
        <v>806.30448045441028</v>
      </c>
      <c r="CE48" s="1">
        <f t="shared" si="2"/>
        <v>2499.9999999999927</v>
      </c>
      <c r="CF48" s="4">
        <f t="shared" si="3"/>
        <v>0</v>
      </c>
      <c r="CG48" s="4">
        <f>IF(CI47&lt;1,0,CG34)</f>
        <v>0</v>
      </c>
      <c r="CH48" s="4">
        <f t="shared" si="6"/>
        <v>1693.6955195455826</v>
      </c>
      <c r="CI48" s="4">
        <f t="shared" si="4"/>
        <v>191819.37978951287</v>
      </c>
      <c r="CK48" s="83">
        <f t="shared" si="17"/>
        <v>403.54788476114771</v>
      </c>
      <c r="CL48" s="1">
        <f t="shared" si="7"/>
        <v>1250</v>
      </c>
      <c r="CM48" s="1">
        <f t="shared" si="15"/>
        <v>846.45211523885223</v>
      </c>
      <c r="CN48" s="83">
        <f t="shared" si="16"/>
        <v>208940.17389777658</v>
      </c>
      <c r="CO48" s="84">
        <v>9</v>
      </c>
    </row>
    <row r="49" spans="1:93" hidden="1" x14ac:dyDescent="0.35">
      <c r="A49" s="74">
        <f t="shared" si="8"/>
        <v>10</v>
      </c>
      <c r="B49" s="75">
        <f t="shared" si="9"/>
        <v>0.05</v>
      </c>
      <c r="C49" s="76">
        <f t="shared" si="10"/>
        <v>841.15298991526186</v>
      </c>
      <c r="D49" s="77">
        <f t="shared" si="11"/>
        <v>2500</v>
      </c>
      <c r="E49" s="76">
        <f t="shared" si="12"/>
        <v>0</v>
      </c>
      <c r="F49" s="76"/>
      <c r="G49" s="76">
        <f>IF(I48&lt;1,0,IF($E$17=10,$E$16,0))</f>
        <v>0</v>
      </c>
      <c r="H49" s="76">
        <f t="shared" si="13"/>
        <v>1658.847010084738</v>
      </c>
      <c r="I49" s="91">
        <f t="shared" si="14"/>
        <v>200217.87056957808</v>
      </c>
      <c r="J49" s="16"/>
      <c r="M49" s="95"/>
      <c r="N49" s="85"/>
      <c r="O49" s="87">
        <f t="shared" si="18"/>
        <v>197998.9934691941</v>
      </c>
      <c r="P49" s="41"/>
      <c r="Q49" s="80">
        <f t="shared" si="19"/>
        <v>200217.8705695782</v>
      </c>
      <c r="R49" s="18"/>
      <c r="S49" s="90">
        <f>SUM($C$40:C49)</f>
        <v>8717.8705695781155</v>
      </c>
      <c r="T49" s="81"/>
      <c r="U49" s="80">
        <f>SUM($CD$32:CD43)</f>
        <v>8717.8705695781173</v>
      </c>
      <c r="V49" s="18"/>
      <c r="W49" s="18"/>
      <c r="X49" s="18"/>
      <c r="AC49" s="3" t="s">
        <v>45</v>
      </c>
      <c r="CB49">
        <f t="shared" si="5"/>
        <v>16</v>
      </c>
      <c r="CC49" s="2">
        <f t="shared" si="0"/>
        <v>0.05</v>
      </c>
      <c r="CD49" s="4">
        <f t="shared" si="1"/>
        <v>799.24741578963699</v>
      </c>
      <c r="CE49" s="1">
        <f t="shared" si="2"/>
        <v>2499.9999999999927</v>
      </c>
      <c r="CF49" s="4">
        <f t="shared" si="3"/>
        <v>0</v>
      </c>
      <c r="CG49" s="4">
        <f t="shared" ref="CG49:CG109" si="20">IF(CI48&lt;1,0,CG37)</f>
        <v>0</v>
      </c>
      <c r="CH49" s="4">
        <f t="shared" si="6"/>
        <v>1700.7525842103557</v>
      </c>
      <c r="CI49" s="4">
        <f t="shared" si="4"/>
        <v>190118.6272053025</v>
      </c>
      <c r="CK49" s="83">
        <f t="shared" si="17"/>
        <v>401.91964006725078</v>
      </c>
      <c r="CL49" s="1">
        <f t="shared" si="7"/>
        <v>1250</v>
      </c>
      <c r="CM49" s="1">
        <f t="shared" si="15"/>
        <v>848.08035993274916</v>
      </c>
      <c r="CN49" s="83">
        <f t="shared" si="16"/>
        <v>208092.09353784382</v>
      </c>
      <c r="CO49" s="84">
        <v>10</v>
      </c>
    </row>
    <row r="50" spans="1:93" hidden="1" x14ac:dyDescent="0.35">
      <c r="A50" s="74">
        <f t="shared" si="8"/>
        <v>11</v>
      </c>
      <c r="B50" s="75">
        <f t="shared" si="9"/>
        <v>0.05</v>
      </c>
      <c r="C50" s="76">
        <f t="shared" si="10"/>
        <v>834.24112737324197</v>
      </c>
      <c r="D50" s="77">
        <f t="shared" si="11"/>
        <v>2500</v>
      </c>
      <c r="E50" s="76">
        <f t="shared" si="12"/>
        <v>0</v>
      </c>
      <c r="F50" s="76"/>
      <c r="G50" s="76">
        <f>IF(I49&lt;1,0,IF($E$17=11,$E$16,0))</f>
        <v>0</v>
      </c>
      <c r="H50" s="76">
        <f t="shared" si="13"/>
        <v>1665.7588726267581</v>
      </c>
      <c r="I50" s="91">
        <f t="shared" si="14"/>
        <v>198552.11169695132</v>
      </c>
      <c r="J50" s="16"/>
      <c r="M50" s="95"/>
      <c r="N50" s="85"/>
      <c r="O50" s="87">
        <f t="shared" si="18"/>
        <v>196148.89281611351</v>
      </c>
      <c r="P50" s="41"/>
      <c r="Q50" s="80">
        <f t="shared" si="19"/>
        <v>198552.11169695144</v>
      </c>
      <c r="R50" s="18"/>
      <c r="S50" s="90">
        <f>SUM($C$40:C50)</f>
        <v>9552.1116969513569</v>
      </c>
      <c r="T50" s="81"/>
      <c r="U50" s="80">
        <f>SUM($CD$32:CD44)</f>
        <v>9552.1116969513605</v>
      </c>
      <c r="V50" s="18"/>
      <c r="W50" s="18"/>
      <c r="X50" s="18"/>
      <c r="AC50" s="3" t="s">
        <v>45</v>
      </c>
      <c r="CB50">
        <f t="shared" si="5"/>
        <v>17</v>
      </c>
      <c r="CC50" s="2">
        <f t="shared" si="0"/>
        <v>0.05</v>
      </c>
      <c r="CD50" s="4">
        <f t="shared" si="1"/>
        <v>792.16094668876042</v>
      </c>
      <c r="CE50" s="1">
        <f t="shared" si="2"/>
        <v>2499.9999999999927</v>
      </c>
      <c r="CF50" s="4">
        <f t="shared" si="3"/>
        <v>0</v>
      </c>
      <c r="CG50" s="4">
        <f t="shared" si="20"/>
        <v>0</v>
      </c>
      <c r="CH50" s="4">
        <f t="shared" si="6"/>
        <v>1707.8390533112324</v>
      </c>
      <c r="CI50" s="4">
        <f t="shared" si="4"/>
        <v>188410.78815199126</v>
      </c>
      <c r="CK50" s="83">
        <f t="shared" si="17"/>
        <v>400.28826326376901</v>
      </c>
      <c r="CL50" s="1">
        <f t="shared" si="7"/>
        <v>1250</v>
      </c>
      <c r="CM50" s="1">
        <f t="shared" si="15"/>
        <v>849.71173673623093</v>
      </c>
      <c r="CN50" s="83">
        <f t="shared" si="16"/>
        <v>207242.38180110758</v>
      </c>
      <c r="CO50" s="84">
        <v>11</v>
      </c>
    </row>
    <row r="51" spans="1:93" hidden="1" x14ac:dyDescent="0.35">
      <c r="A51" s="74">
        <f t="shared" si="8"/>
        <v>12</v>
      </c>
      <c r="B51" s="75">
        <f t="shared" si="9"/>
        <v>0.05</v>
      </c>
      <c r="C51" s="76">
        <f t="shared" si="10"/>
        <v>827.30046540396381</v>
      </c>
      <c r="D51" s="77">
        <f t="shared" si="11"/>
        <v>2500</v>
      </c>
      <c r="E51" s="76">
        <f t="shared" si="12"/>
        <v>0</v>
      </c>
      <c r="F51" s="76"/>
      <c r="G51" s="76">
        <f>IF(I50&lt;1,0,IF($E$17=12,$E$16,0))</f>
        <v>0</v>
      </c>
      <c r="H51" s="76">
        <f t="shared" si="13"/>
        <v>1672.6995345960363</v>
      </c>
      <c r="I51" s="91">
        <f t="shared" si="14"/>
        <v>196879.41216235529</v>
      </c>
      <c r="J51" s="16"/>
      <c r="M51" s="95"/>
      <c r="N51" s="85">
        <v>1</v>
      </c>
      <c r="O51" s="87">
        <f>CN65</f>
        <v>194298.79216303298</v>
      </c>
      <c r="P51" s="41"/>
      <c r="Q51" s="80">
        <f t="shared" si="19"/>
        <v>196879.41216235541</v>
      </c>
      <c r="R51" s="18"/>
      <c r="S51" s="90">
        <f>SUM($C$40:C51)</f>
        <v>10379.41216235532</v>
      </c>
      <c r="T51" s="81">
        <v>1</v>
      </c>
      <c r="U51" s="80">
        <f>SUM($CD$32:CD45)</f>
        <v>10379.412162355326</v>
      </c>
      <c r="V51" s="18"/>
      <c r="W51" s="18"/>
      <c r="X51" s="18"/>
      <c r="AC51" s="3" t="s">
        <v>45</v>
      </c>
      <c r="CB51">
        <f t="shared" si="5"/>
        <v>18</v>
      </c>
      <c r="CC51" s="2">
        <f t="shared" si="0"/>
        <v>0.05</v>
      </c>
      <c r="CD51" s="4">
        <f t="shared" si="1"/>
        <v>785.04495063329682</v>
      </c>
      <c r="CE51" s="1">
        <f t="shared" si="2"/>
        <v>2499.9999999999927</v>
      </c>
      <c r="CF51" s="4">
        <f t="shared" si="3"/>
        <v>0</v>
      </c>
      <c r="CG51" s="4">
        <f t="shared" si="20"/>
        <v>0</v>
      </c>
      <c r="CH51" s="4">
        <f t="shared" si="6"/>
        <v>1714.9550493666959</v>
      </c>
      <c r="CI51" s="4">
        <f t="shared" si="4"/>
        <v>186695.83310262457</v>
      </c>
      <c r="CK51" s="83">
        <f t="shared" si="17"/>
        <v>398.65374832574167</v>
      </c>
      <c r="CL51" s="1">
        <f t="shared" si="7"/>
        <v>1250</v>
      </c>
      <c r="CM51" s="1">
        <f t="shared" si="15"/>
        <v>851.34625167425838</v>
      </c>
      <c r="CN51" s="83">
        <f t="shared" si="16"/>
        <v>206391.03554943332</v>
      </c>
      <c r="CO51" s="84">
        <v>12</v>
      </c>
    </row>
    <row r="52" spans="1:93" hidden="1" x14ac:dyDescent="0.35">
      <c r="A52" s="74">
        <f t="shared" si="8"/>
        <v>13</v>
      </c>
      <c r="B52" s="75">
        <f t="shared" si="9"/>
        <v>0.05</v>
      </c>
      <c r="C52" s="76">
        <f t="shared" si="10"/>
        <v>820.33088400981376</v>
      </c>
      <c r="D52" s="77">
        <f t="shared" si="11"/>
        <v>2500</v>
      </c>
      <c r="E52" s="76">
        <f t="shared" si="12"/>
        <v>0</v>
      </c>
      <c r="F52" s="76"/>
      <c r="G52" s="76">
        <f t="shared" ref="G52:G83" si="21">IF(I51&gt;1,IF(G40&gt;1,IF(I51&lt;$E$16,(I51-D52+C52),G40),0),0)</f>
        <v>0</v>
      </c>
      <c r="H52" s="76">
        <f t="shared" si="13"/>
        <v>1679.6691159901861</v>
      </c>
      <c r="I52" s="91">
        <f t="shared" si="14"/>
        <v>195199.7430463651</v>
      </c>
      <c r="J52" s="16"/>
      <c r="M52" s="95"/>
      <c r="N52" s="85"/>
      <c r="O52" s="87">
        <f>O51-($O$51-$O$63)/12</f>
        <v>192353.901246344</v>
      </c>
      <c r="P52" s="41"/>
      <c r="Q52" s="80">
        <f t="shared" si="19"/>
        <v>195199.74304636524</v>
      </c>
      <c r="R52" s="18"/>
      <c r="S52" s="90">
        <f>SUM($C$40:C52)</f>
        <v>11199.743046365134</v>
      </c>
      <c r="T52" s="81"/>
      <c r="U52" s="80">
        <f>SUM($CD$32:CD46)</f>
        <v>11199.74304636514</v>
      </c>
      <c r="V52" s="18"/>
      <c r="W52" s="18"/>
      <c r="X52" s="18"/>
      <c r="AC52" s="3" t="s">
        <v>45</v>
      </c>
      <c r="CB52">
        <f t="shared" si="5"/>
        <v>19</v>
      </c>
      <c r="CC52" s="2">
        <f t="shared" si="0"/>
        <v>0.05</v>
      </c>
      <c r="CD52" s="4">
        <f t="shared" si="1"/>
        <v>777.89930459426898</v>
      </c>
      <c r="CE52" s="1">
        <f t="shared" si="2"/>
        <v>2499.9999999999927</v>
      </c>
      <c r="CF52" s="4">
        <f t="shared" si="3"/>
        <v>0</v>
      </c>
      <c r="CG52" s="4">
        <f t="shared" si="20"/>
        <v>0</v>
      </c>
      <c r="CH52" s="4">
        <f t="shared" si="6"/>
        <v>1722.1006954057239</v>
      </c>
      <c r="CI52" s="4">
        <f t="shared" si="4"/>
        <v>184973.73240721883</v>
      </c>
      <c r="CK52" s="83">
        <f t="shared" si="17"/>
        <v>397.0160892166183</v>
      </c>
      <c r="CL52" s="1">
        <f t="shared" si="7"/>
        <v>1250</v>
      </c>
      <c r="CM52" s="1">
        <f t="shared" si="15"/>
        <v>852.9839107833817</v>
      </c>
      <c r="CN52" s="83">
        <f t="shared" si="16"/>
        <v>205538.05163864995</v>
      </c>
      <c r="CO52" s="84">
        <v>13</v>
      </c>
    </row>
    <row r="53" spans="1:93" hidden="1" x14ac:dyDescent="0.35">
      <c r="A53" s="74">
        <f t="shared" si="8"/>
        <v>14</v>
      </c>
      <c r="B53" s="75">
        <f t="shared" si="9"/>
        <v>0.05</v>
      </c>
      <c r="C53" s="76">
        <f t="shared" si="10"/>
        <v>813.33226269318789</v>
      </c>
      <c r="D53" s="77">
        <f t="shared" si="11"/>
        <v>2500</v>
      </c>
      <c r="E53" s="76">
        <f t="shared" si="12"/>
        <v>0</v>
      </c>
      <c r="F53" s="76"/>
      <c r="G53" s="76">
        <f t="shared" si="21"/>
        <v>0</v>
      </c>
      <c r="H53" s="76">
        <f t="shared" si="13"/>
        <v>1686.6677373068121</v>
      </c>
      <c r="I53" s="91">
        <f t="shared" si="14"/>
        <v>193513.07530905827</v>
      </c>
      <c r="J53" s="16"/>
      <c r="M53" s="95"/>
      <c r="N53" s="85"/>
      <c r="O53" s="87">
        <f t="shared" ref="O53:O62" si="22">O52-($O$51-$O$63)/12</f>
        <v>190409.01032965502</v>
      </c>
      <c r="P53" s="41"/>
      <c r="Q53" s="80">
        <f t="shared" si="19"/>
        <v>193513.07530905845</v>
      </c>
      <c r="R53" s="18"/>
      <c r="S53" s="90">
        <f>SUM($C$40:C53)</f>
        <v>12013.075309058322</v>
      </c>
      <c r="T53" s="81"/>
      <c r="U53" s="80">
        <f>SUM($CD$32:CD47)</f>
        <v>12013.075309058328</v>
      </c>
      <c r="V53" s="18"/>
      <c r="W53" s="18"/>
      <c r="X53" s="18"/>
      <c r="AC53" s="3" t="s">
        <v>45</v>
      </c>
      <c r="CB53">
        <f t="shared" si="5"/>
        <v>20</v>
      </c>
      <c r="CC53" s="2">
        <f t="shared" si="0"/>
        <v>0.05</v>
      </c>
      <c r="CD53" s="4">
        <f t="shared" si="1"/>
        <v>770.72388503007858</v>
      </c>
      <c r="CE53" s="1">
        <f t="shared" si="2"/>
        <v>2499.9999999999927</v>
      </c>
      <c r="CF53" s="4">
        <f t="shared" si="3"/>
        <v>0</v>
      </c>
      <c r="CG53" s="4">
        <f t="shared" si="20"/>
        <v>0</v>
      </c>
      <c r="CH53" s="4">
        <f t="shared" si="6"/>
        <v>1729.276114969914</v>
      </c>
      <c r="CI53" s="4">
        <f t="shared" si="4"/>
        <v>183244.45629224891</v>
      </c>
      <c r="CK53" s="83">
        <f t="shared" si="17"/>
        <v>395.37527988823638</v>
      </c>
      <c r="CL53" s="1">
        <f t="shared" si="7"/>
        <v>1250</v>
      </c>
      <c r="CM53" s="1">
        <f t="shared" si="15"/>
        <v>854.62472011176362</v>
      </c>
      <c r="CN53" s="83">
        <f t="shared" si="16"/>
        <v>204683.4269185382</v>
      </c>
      <c r="CO53" s="84">
        <v>14</v>
      </c>
    </row>
    <row r="54" spans="1:93" hidden="1" x14ac:dyDescent="0.35">
      <c r="A54" s="74">
        <f t="shared" si="8"/>
        <v>15</v>
      </c>
      <c r="B54" s="75">
        <f t="shared" si="9"/>
        <v>0.05</v>
      </c>
      <c r="C54" s="76">
        <f t="shared" si="10"/>
        <v>806.30448045440949</v>
      </c>
      <c r="D54" s="77">
        <f t="shared" si="11"/>
        <v>2500</v>
      </c>
      <c r="E54" s="76">
        <f t="shared" si="12"/>
        <v>0</v>
      </c>
      <c r="F54" s="76"/>
      <c r="G54" s="76">
        <f t="shared" si="21"/>
        <v>0</v>
      </c>
      <c r="H54" s="76">
        <f t="shared" si="13"/>
        <v>1693.6955195455905</v>
      </c>
      <c r="I54" s="91">
        <f t="shared" si="14"/>
        <v>191819.37978951269</v>
      </c>
      <c r="J54" s="16"/>
      <c r="M54" s="95"/>
      <c r="N54" s="85"/>
      <c r="O54" s="87">
        <f t="shared" si="22"/>
        <v>188464.11941296604</v>
      </c>
      <c r="P54" s="41"/>
      <c r="Q54" s="80">
        <f t="shared" si="19"/>
        <v>191819.37978951287</v>
      </c>
      <c r="R54" s="18"/>
      <c r="S54" s="90">
        <f>SUM($C$40:C54)</f>
        <v>12819.379789512732</v>
      </c>
      <c r="T54" s="81"/>
      <c r="U54" s="80">
        <f>SUM($CD$32:CD48)</f>
        <v>12819.379789512737</v>
      </c>
      <c r="V54" s="18"/>
      <c r="W54" s="18"/>
      <c r="X54" s="18"/>
      <c r="AC54" s="3" t="s">
        <v>45</v>
      </c>
      <c r="CB54">
        <f t="shared" si="5"/>
        <v>21</v>
      </c>
      <c r="CC54" s="2">
        <f t="shared" si="0"/>
        <v>0.05</v>
      </c>
      <c r="CD54" s="4">
        <f t="shared" si="1"/>
        <v>763.51856788437044</v>
      </c>
      <c r="CE54" s="1">
        <f t="shared" si="2"/>
        <v>2499.9999999999927</v>
      </c>
      <c r="CF54" s="4">
        <f t="shared" si="3"/>
        <v>0</v>
      </c>
      <c r="CG54" s="4">
        <f t="shared" si="20"/>
        <v>0</v>
      </c>
      <c r="CH54" s="4">
        <f t="shared" si="6"/>
        <v>1736.4814321156223</v>
      </c>
      <c r="CI54" s="4">
        <f t="shared" si="4"/>
        <v>181507.97486013328</v>
      </c>
      <c r="CK54" s="83">
        <f t="shared" si="17"/>
        <v>393.73131428079915</v>
      </c>
      <c r="CL54" s="1">
        <f t="shared" si="7"/>
        <v>1250</v>
      </c>
      <c r="CM54" s="1">
        <f t="shared" si="15"/>
        <v>856.2686857192009</v>
      </c>
      <c r="CN54" s="83">
        <f t="shared" si="16"/>
        <v>203827.158232819</v>
      </c>
      <c r="CO54" s="84">
        <v>15</v>
      </c>
    </row>
    <row r="55" spans="1:93" hidden="1" x14ac:dyDescent="0.35">
      <c r="A55" s="74">
        <f t="shared" si="8"/>
        <v>16</v>
      </c>
      <c r="B55" s="75">
        <f t="shared" si="9"/>
        <v>0.05</v>
      </c>
      <c r="C55" s="76">
        <f t="shared" si="10"/>
        <v>799.24741578963619</v>
      </c>
      <c r="D55" s="77">
        <f t="shared" si="11"/>
        <v>2500</v>
      </c>
      <c r="E55" s="76">
        <f t="shared" si="12"/>
        <v>0</v>
      </c>
      <c r="F55" s="76"/>
      <c r="G55" s="76">
        <f t="shared" si="21"/>
        <v>0</v>
      </c>
      <c r="H55" s="76">
        <f t="shared" si="13"/>
        <v>1700.7525842103637</v>
      </c>
      <c r="I55" s="91">
        <f t="shared" si="14"/>
        <v>190118.62720530233</v>
      </c>
      <c r="J55" s="16"/>
      <c r="M55" s="95"/>
      <c r="N55" s="85"/>
      <c r="O55" s="87">
        <f t="shared" si="22"/>
        <v>186519.22849627706</v>
      </c>
      <c r="P55" s="41"/>
      <c r="Q55" s="80">
        <f t="shared" si="19"/>
        <v>190118.6272053025</v>
      </c>
      <c r="R55" s="18"/>
      <c r="S55" s="90">
        <f>SUM($C$40:C55)</f>
        <v>13618.627205302368</v>
      </c>
      <c r="T55" s="81"/>
      <c r="U55" s="80">
        <f>SUM($CD$32:CD49)</f>
        <v>13618.627205302375</v>
      </c>
      <c r="V55" s="18"/>
      <c r="W55" s="18"/>
      <c r="X55" s="18"/>
      <c r="AC55" s="3" t="s">
        <v>45</v>
      </c>
      <c r="CB55">
        <f t="shared" si="5"/>
        <v>22</v>
      </c>
      <c r="CC55" s="2">
        <f t="shared" si="0"/>
        <v>0.05</v>
      </c>
      <c r="CD55" s="4">
        <f t="shared" si="1"/>
        <v>756.28322858388867</v>
      </c>
      <c r="CE55" s="1">
        <f t="shared" si="2"/>
        <v>2499.9999999999927</v>
      </c>
      <c r="CF55" s="4">
        <f t="shared" si="3"/>
        <v>0</v>
      </c>
      <c r="CG55" s="4">
        <f t="shared" si="20"/>
        <v>0</v>
      </c>
      <c r="CH55" s="4">
        <f t="shared" si="6"/>
        <v>1743.7167714161042</v>
      </c>
      <c r="CI55" s="4">
        <f t="shared" si="4"/>
        <v>179764.25808871718</v>
      </c>
      <c r="CK55" s="83">
        <f t="shared" si="17"/>
        <v>392.08418632285321</v>
      </c>
      <c r="CL55" s="1">
        <f t="shared" si="7"/>
        <v>1250</v>
      </c>
      <c r="CM55" s="1">
        <f t="shared" si="15"/>
        <v>857.91581367714684</v>
      </c>
      <c r="CN55" s="83">
        <f t="shared" si="16"/>
        <v>202969.24241914184</v>
      </c>
      <c r="CO55" s="84">
        <v>16</v>
      </c>
    </row>
    <row r="56" spans="1:93" hidden="1" x14ac:dyDescent="0.35">
      <c r="A56" s="74">
        <f t="shared" si="8"/>
        <v>17</v>
      </c>
      <c r="B56" s="75">
        <f t="shared" si="9"/>
        <v>0.05</v>
      </c>
      <c r="C56" s="76">
        <f t="shared" si="10"/>
        <v>792.16094668875962</v>
      </c>
      <c r="D56" s="77">
        <f t="shared" si="11"/>
        <v>2500</v>
      </c>
      <c r="E56" s="76">
        <f t="shared" si="12"/>
        <v>0</v>
      </c>
      <c r="F56" s="76"/>
      <c r="G56" s="76">
        <f t="shared" si="21"/>
        <v>0</v>
      </c>
      <c r="H56" s="76">
        <f t="shared" si="13"/>
        <v>1707.8390533112404</v>
      </c>
      <c r="I56" s="91">
        <f t="shared" si="14"/>
        <v>188410.78815199109</v>
      </c>
      <c r="J56" s="16"/>
      <c r="M56" s="95"/>
      <c r="N56" s="85"/>
      <c r="O56" s="87">
        <f t="shared" si="22"/>
        <v>184574.33757958809</v>
      </c>
      <c r="P56" s="41"/>
      <c r="Q56" s="80">
        <f t="shared" si="19"/>
        <v>188410.78815199126</v>
      </c>
      <c r="R56" s="18"/>
      <c r="S56" s="90">
        <f>SUM($C$40:C56)</f>
        <v>14410.788151991128</v>
      </c>
      <c r="T56" s="81"/>
      <c r="U56" s="80">
        <f>SUM($CD$32:CD50)</f>
        <v>14410.788151991135</v>
      </c>
      <c r="V56" s="18"/>
      <c r="W56" s="18"/>
      <c r="X56" s="18"/>
      <c r="AC56" s="3" t="s">
        <v>45</v>
      </c>
      <c r="CB56">
        <f t="shared" si="5"/>
        <v>23</v>
      </c>
      <c r="CC56" s="2">
        <f t="shared" si="0"/>
        <v>0.05</v>
      </c>
      <c r="CD56" s="4">
        <f t="shared" si="1"/>
        <v>749.01774203632147</v>
      </c>
      <c r="CE56" s="1">
        <f t="shared" si="2"/>
        <v>2499.9999999999927</v>
      </c>
      <c r="CF56" s="4">
        <f t="shared" si="3"/>
        <v>0</v>
      </c>
      <c r="CG56" s="4">
        <f t="shared" si="20"/>
        <v>0</v>
      </c>
      <c r="CH56" s="4">
        <f t="shared" si="6"/>
        <v>1750.9822579636711</v>
      </c>
      <c r="CI56" s="4">
        <f t="shared" si="4"/>
        <v>178013.2758307535</v>
      </c>
      <c r="CK56" s="83">
        <f t="shared" si="17"/>
        <v>390.43388993126587</v>
      </c>
      <c r="CL56" s="1">
        <f t="shared" si="7"/>
        <v>1250</v>
      </c>
      <c r="CM56" s="1">
        <f t="shared" si="15"/>
        <v>859.56611006873413</v>
      </c>
      <c r="CN56" s="83">
        <f t="shared" si="16"/>
        <v>202109.67630907311</v>
      </c>
      <c r="CO56" s="84">
        <v>17</v>
      </c>
    </row>
    <row r="57" spans="1:93" hidden="1" x14ac:dyDescent="0.35">
      <c r="A57" s="74">
        <f t="shared" si="8"/>
        <v>18</v>
      </c>
      <c r="B57" s="75">
        <f t="shared" si="9"/>
        <v>0.05</v>
      </c>
      <c r="C57" s="76">
        <f t="shared" si="10"/>
        <v>785.04495063329625</v>
      </c>
      <c r="D57" s="77">
        <f t="shared" si="11"/>
        <v>2500</v>
      </c>
      <c r="E57" s="76">
        <f t="shared" si="12"/>
        <v>0</v>
      </c>
      <c r="F57" s="76"/>
      <c r="G57" s="76">
        <f t="shared" si="21"/>
        <v>0</v>
      </c>
      <c r="H57" s="76">
        <f t="shared" si="13"/>
        <v>1714.9550493667039</v>
      </c>
      <c r="I57" s="91">
        <f t="shared" si="14"/>
        <v>186695.8331026244</v>
      </c>
      <c r="J57" s="16"/>
      <c r="M57" s="95"/>
      <c r="N57" s="85"/>
      <c r="O57" s="87">
        <f t="shared" si="22"/>
        <v>182629.44666289911</v>
      </c>
      <c r="P57" s="41"/>
      <c r="Q57" s="80">
        <f t="shared" si="19"/>
        <v>186695.83310262457</v>
      </c>
      <c r="R57" s="18"/>
      <c r="S57" s="90">
        <f>SUM($C$40:C57)</f>
        <v>15195.833102624425</v>
      </c>
      <c r="T57" s="81"/>
      <c r="U57" s="80">
        <f>SUM($CD$32:CD51)</f>
        <v>15195.833102624432</v>
      </c>
      <c r="V57" s="18"/>
      <c r="W57" s="18"/>
      <c r="X57" s="18"/>
      <c r="AC57" s="3" t="s">
        <v>45</v>
      </c>
      <c r="CB57">
        <f t="shared" si="5"/>
        <v>24</v>
      </c>
      <c r="CC57" s="2">
        <f t="shared" si="0"/>
        <v>0.05</v>
      </c>
      <c r="CD57" s="4">
        <f t="shared" si="1"/>
        <v>741.72198262813959</v>
      </c>
      <c r="CE57" s="1">
        <f t="shared" si="2"/>
        <v>2499.9999999999927</v>
      </c>
      <c r="CF57" s="4">
        <f t="shared" si="3"/>
        <v>0</v>
      </c>
      <c r="CG57" s="4">
        <f t="shared" si="20"/>
        <v>0</v>
      </c>
      <c r="CH57" s="4">
        <f t="shared" si="6"/>
        <v>1758.2780173718531</v>
      </c>
      <c r="CI57" s="4">
        <f t="shared" si="4"/>
        <v>176254.99781338163</v>
      </c>
      <c r="CK57" s="83">
        <f t="shared" si="17"/>
        <v>388.78041901120315</v>
      </c>
      <c r="CL57" s="1">
        <f t="shared" si="7"/>
        <v>1250</v>
      </c>
      <c r="CM57" s="1">
        <f t="shared" si="15"/>
        <v>861.21958098879691</v>
      </c>
      <c r="CN57" s="83">
        <f t="shared" si="16"/>
        <v>201248.4567280843</v>
      </c>
      <c r="CO57" s="84">
        <v>18</v>
      </c>
    </row>
    <row r="58" spans="1:93" hidden="1" x14ac:dyDescent="0.35">
      <c r="A58" s="74">
        <f t="shared" si="8"/>
        <v>19</v>
      </c>
      <c r="B58" s="75">
        <f t="shared" si="9"/>
        <v>0.05</v>
      </c>
      <c r="C58" s="76">
        <f t="shared" si="10"/>
        <v>777.8993045942683</v>
      </c>
      <c r="D58" s="77">
        <f t="shared" si="11"/>
        <v>2500</v>
      </c>
      <c r="E58" s="76">
        <f t="shared" si="12"/>
        <v>0</v>
      </c>
      <c r="F58" s="76"/>
      <c r="G58" s="76">
        <f t="shared" si="21"/>
        <v>0</v>
      </c>
      <c r="H58" s="76">
        <f t="shared" si="13"/>
        <v>1722.1006954057316</v>
      </c>
      <c r="I58" s="91">
        <f t="shared" si="14"/>
        <v>184973.73240721866</v>
      </c>
      <c r="J58" s="16"/>
      <c r="M58" s="95"/>
      <c r="N58" s="85"/>
      <c r="O58" s="87">
        <f t="shared" si="22"/>
        <v>180684.55574621013</v>
      </c>
      <c r="P58" s="41"/>
      <c r="Q58" s="80">
        <f t="shared" si="19"/>
        <v>184973.73240721883</v>
      </c>
      <c r="R58" s="18"/>
      <c r="S58" s="90">
        <f>SUM($C$40:C58)</f>
        <v>15973.732407218693</v>
      </c>
      <c r="T58" s="81"/>
      <c r="U58" s="80">
        <f>SUM($CD$32:CD52)</f>
        <v>15973.732407218702</v>
      </c>
      <c r="V58" s="18"/>
      <c r="W58" s="18"/>
      <c r="X58" s="18"/>
      <c r="AC58" s="3" t="s">
        <v>45</v>
      </c>
      <c r="CB58">
        <f t="shared" si="5"/>
        <v>25</v>
      </c>
      <c r="CC58" s="2">
        <f t="shared" si="0"/>
        <v>0.05</v>
      </c>
      <c r="CD58" s="4">
        <f t="shared" si="1"/>
        <v>734.39582422242347</v>
      </c>
      <c r="CE58" s="1">
        <f t="shared" si="2"/>
        <v>2499.9999999999927</v>
      </c>
      <c r="CF58" s="4">
        <f t="shared" si="3"/>
        <v>0</v>
      </c>
      <c r="CG58" s="4">
        <f t="shared" si="20"/>
        <v>0</v>
      </c>
      <c r="CH58" s="4">
        <f t="shared" si="6"/>
        <v>1765.6041757775693</v>
      </c>
      <c r="CI58" s="4">
        <f t="shared" si="4"/>
        <v>174489.39363760405</v>
      </c>
      <c r="CK58" s="83">
        <f t="shared" si="17"/>
        <v>387.12376745610663</v>
      </c>
      <c r="CL58" s="1">
        <f t="shared" si="7"/>
        <v>1250</v>
      </c>
      <c r="CM58" s="1">
        <f t="shared" si="15"/>
        <v>862.87623254389337</v>
      </c>
      <c r="CN58" s="83">
        <f t="shared" si="16"/>
        <v>200385.5804955404</v>
      </c>
      <c r="CO58" s="84">
        <v>19</v>
      </c>
    </row>
    <row r="59" spans="1:93" hidden="1" x14ac:dyDescent="0.35">
      <c r="A59" s="74">
        <f t="shared" si="8"/>
        <v>20</v>
      </c>
      <c r="B59" s="75">
        <f t="shared" si="9"/>
        <v>0.05</v>
      </c>
      <c r="C59" s="76">
        <f t="shared" si="10"/>
        <v>770.72388503007778</v>
      </c>
      <c r="D59" s="77">
        <f t="shared" si="11"/>
        <v>2500</v>
      </c>
      <c r="E59" s="76">
        <f t="shared" si="12"/>
        <v>0</v>
      </c>
      <c r="F59" s="76"/>
      <c r="G59" s="76">
        <f t="shared" si="21"/>
        <v>0</v>
      </c>
      <c r="H59" s="76">
        <f t="shared" si="13"/>
        <v>1729.2761149699222</v>
      </c>
      <c r="I59" s="91">
        <f t="shared" si="14"/>
        <v>183244.45629224874</v>
      </c>
      <c r="J59" s="16"/>
      <c r="M59" s="95"/>
      <c r="N59" s="85"/>
      <c r="O59" s="87">
        <f t="shared" si="22"/>
        <v>178739.66482952115</v>
      </c>
      <c r="P59" s="41"/>
      <c r="Q59" s="80">
        <f t="shared" si="19"/>
        <v>183244.45629224891</v>
      </c>
      <c r="R59" s="18"/>
      <c r="S59" s="90">
        <f>SUM($C$40:C59)</f>
        <v>16744.456292248771</v>
      </c>
      <c r="T59" s="81"/>
      <c r="U59" s="80">
        <f>SUM($CD$32:CD53)</f>
        <v>16744.456292248782</v>
      </c>
      <c r="V59" s="18"/>
      <c r="W59" s="18"/>
      <c r="X59" s="18"/>
      <c r="AC59" s="3" t="s">
        <v>45</v>
      </c>
      <c r="CB59">
        <f t="shared" si="5"/>
        <v>26</v>
      </c>
      <c r="CC59" s="2">
        <f t="shared" si="0"/>
        <v>0.05</v>
      </c>
      <c r="CD59" s="4">
        <f t="shared" si="1"/>
        <v>727.03914015668352</v>
      </c>
      <c r="CE59" s="1">
        <f t="shared" si="2"/>
        <v>2499.9999999999927</v>
      </c>
      <c r="CF59" s="4">
        <f t="shared" si="3"/>
        <v>0</v>
      </c>
      <c r="CG59" s="4">
        <f t="shared" si="20"/>
        <v>0</v>
      </c>
      <c r="CH59" s="4">
        <f t="shared" si="6"/>
        <v>1772.9608598433092</v>
      </c>
      <c r="CI59" s="4">
        <f t="shared" si="4"/>
        <v>172716.43277776075</v>
      </c>
      <c r="CK59" s="83">
        <f t="shared" si="17"/>
        <v>385.46392914767148</v>
      </c>
      <c r="CL59" s="1">
        <f t="shared" si="7"/>
        <v>1250</v>
      </c>
      <c r="CM59" s="1">
        <f t="shared" si="15"/>
        <v>864.53607085232852</v>
      </c>
      <c r="CN59" s="83">
        <f t="shared" si="16"/>
        <v>199521.04442468807</v>
      </c>
      <c r="CO59" s="84">
        <v>20</v>
      </c>
    </row>
    <row r="60" spans="1:93" hidden="1" x14ac:dyDescent="0.35">
      <c r="A60" s="74">
        <f t="shared" si="8"/>
        <v>21</v>
      </c>
      <c r="B60" s="75">
        <f t="shared" si="9"/>
        <v>0.05</v>
      </c>
      <c r="C60" s="76">
        <f t="shared" si="10"/>
        <v>763.51856788436965</v>
      </c>
      <c r="D60" s="77">
        <f t="shared" si="11"/>
        <v>2500</v>
      </c>
      <c r="E60" s="76">
        <f t="shared" si="12"/>
        <v>0</v>
      </c>
      <c r="F60" s="76"/>
      <c r="G60" s="76">
        <f t="shared" si="21"/>
        <v>0</v>
      </c>
      <c r="H60" s="76">
        <f t="shared" si="13"/>
        <v>1736.4814321156305</v>
      </c>
      <c r="I60" s="91">
        <f t="shared" si="14"/>
        <v>181507.97486013311</v>
      </c>
      <c r="J60" s="16"/>
      <c r="M60" s="95"/>
      <c r="N60" s="85"/>
      <c r="O60" s="87">
        <f t="shared" si="22"/>
        <v>176794.77391283217</v>
      </c>
      <c r="P60" s="41"/>
      <c r="Q60" s="80">
        <f t="shared" si="19"/>
        <v>181507.97486013328</v>
      </c>
      <c r="R60" s="18"/>
      <c r="S60" s="90">
        <f>SUM($C$40:C60)</f>
        <v>17507.974860133141</v>
      </c>
      <c r="T60" s="81"/>
      <c r="U60" s="80">
        <f>SUM($CD$32:CD54)</f>
        <v>17507.974860133152</v>
      </c>
      <c r="V60" s="18"/>
      <c r="W60" s="18"/>
      <c r="X60" s="18"/>
      <c r="AC60" s="3" t="s">
        <v>45</v>
      </c>
      <c r="CB60">
        <f t="shared" si="5"/>
        <v>27</v>
      </c>
      <c r="CC60" s="2">
        <f t="shared" si="0"/>
        <v>0.05</v>
      </c>
      <c r="CD60" s="4">
        <f t="shared" si="1"/>
        <v>719.65180324066978</v>
      </c>
      <c r="CE60" s="1">
        <f t="shared" si="2"/>
        <v>2499.9999999999927</v>
      </c>
      <c r="CF60" s="4">
        <f t="shared" si="3"/>
        <v>0</v>
      </c>
      <c r="CG60" s="4">
        <f t="shared" si="20"/>
        <v>0</v>
      </c>
      <c r="CH60" s="4">
        <f t="shared" si="6"/>
        <v>1780.3481967593229</v>
      </c>
      <c r="CI60" s="4">
        <f t="shared" si="4"/>
        <v>170936.08458100143</v>
      </c>
      <c r="CK60" s="83">
        <f t="shared" si="17"/>
        <v>383.80089795582359</v>
      </c>
      <c r="CL60" s="1">
        <f t="shared" si="7"/>
        <v>1250</v>
      </c>
      <c r="CM60" s="1">
        <f t="shared" si="15"/>
        <v>866.19910204417647</v>
      </c>
      <c r="CN60" s="83">
        <f t="shared" si="16"/>
        <v>198654.8453226439</v>
      </c>
      <c r="CO60" s="84">
        <v>21</v>
      </c>
    </row>
    <row r="61" spans="1:93" hidden="1" x14ac:dyDescent="0.35">
      <c r="A61" s="74">
        <f t="shared" si="8"/>
        <v>22</v>
      </c>
      <c r="B61" s="75">
        <f t="shared" si="9"/>
        <v>0.05</v>
      </c>
      <c r="C61" s="76">
        <f t="shared" si="10"/>
        <v>756.28322858388788</v>
      </c>
      <c r="D61" s="77">
        <f t="shared" si="11"/>
        <v>2500</v>
      </c>
      <c r="E61" s="76">
        <f t="shared" si="12"/>
        <v>0</v>
      </c>
      <c r="F61" s="76"/>
      <c r="G61" s="76">
        <f t="shared" si="21"/>
        <v>0</v>
      </c>
      <c r="H61" s="76">
        <f t="shared" si="13"/>
        <v>1743.7167714161121</v>
      </c>
      <c r="I61" s="91">
        <f t="shared" si="14"/>
        <v>179764.258088717</v>
      </c>
      <c r="J61" s="16"/>
      <c r="M61" s="95"/>
      <c r="N61" s="85"/>
      <c r="O61" s="87">
        <f t="shared" si="22"/>
        <v>174849.88299614319</v>
      </c>
      <c r="P61" s="41"/>
      <c r="Q61" s="80">
        <f t="shared" si="19"/>
        <v>179764.25808871718</v>
      </c>
      <c r="R61" s="18"/>
      <c r="S61" s="90">
        <f>SUM($C$40:C61)</f>
        <v>18264.25808871703</v>
      </c>
      <c r="T61" s="81"/>
      <c r="U61" s="80">
        <f>SUM($CD$32:CD55)</f>
        <v>18264.258088717041</v>
      </c>
      <c r="V61" s="18"/>
      <c r="W61" s="18"/>
      <c r="X61" s="18"/>
      <c r="AC61" s="3" t="s">
        <v>45</v>
      </c>
      <c r="CB61">
        <f t="shared" si="5"/>
        <v>28</v>
      </c>
      <c r="CC61" s="2">
        <f t="shared" si="0"/>
        <v>0.05</v>
      </c>
      <c r="CD61" s="4">
        <f t="shared" si="1"/>
        <v>712.2336857541726</v>
      </c>
      <c r="CE61" s="1">
        <f t="shared" si="2"/>
        <v>2499.9999999999927</v>
      </c>
      <c r="CF61" s="4">
        <f t="shared" si="3"/>
        <v>0</v>
      </c>
      <c r="CG61" s="4">
        <f t="shared" si="20"/>
        <v>0</v>
      </c>
      <c r="CH61" s="4">
        <f t="shared" si="6"/>
        <v>1787.76631424582</v>
      </c>
      <c r="CI61" s="4">
        <f t="shared" si="4"/>
        <v>169148.31826675561</v>
      </c>
      <c r="CK61" s="83">
        <f t="shared" si="17"/>
        <v>382.13466773869692</v>
      </c>
      <c r="CL61" s="1">
        <f t="shared" si="7"/>
        <v>1250</v>
      </c>
      <c r="CM61" s="1">
        <f t="shared" si="15"/>
        <v>867.86533226130314</v>
      </c>
      <c r="CN61" s="83">
        <f t="shared" si="16"/>
        <v>197786.97999038259</v>
      </c>
      <c r="CO61" s="84">
        <v>22</v>
      </c>
    </row>
    <row r="62" spans="1:93" hidden="1" x14ac:dyDescent="0.35">
      <c r="A62" s="74">
        <f t="shared" si="8"/>
        <v>23</v>
      </c>
      <c r="B62" s="75">
        <f t="shared" si="9"/>
        <v>0.05</v>
      </c>
      <c r="C62" s="76">
        <f t="shared" si="10"/>
        <v>749.0177420363209</v>
      </c>
      <c r="D62" s="77">
        <f t="shared" si="11"/>
        <v>2500</v>
      </c>
      <c r="E62" s="76">
        <f t="shared" si="12"/>
        <v>0</v>
      </c>
      <c r="F62" s="76"/>
      <c r="G62" s="76">
        <f t="shared" si="21"/>
        <v>0</v>
      </c>
      <c r="H62" s="76">
        <f t="shared" si="13"/>
        <v>1750.9822579636791</v>
      </c>
      <c r="I62" s="91">
        <f t="shared" si="14"/>
        <v>178013.27583075332</v>
      </c>
      <c r="J62" s="16"/>
      <c r="M62" s="95"/>
      <c r="N62" s="85"/>
      <c r="O62" s="87">
        <f t="shared" si="22"/>
        <v>172904.99207945421</v>
      </c>
      <c r="P62" s="41"/>
      <c r="Q62" s="80">
        <f t="shared" si="19"/>
        <v>178013.2758307535</v>
      </c>
      <c r="R62" s="18"/>
      <c r="S62" s="90">
        <f>SUM($C$40:C62)</f>
        <v>19013.275830753351</v>
      </c>
      <c r="T62" s="81"/>
      <c r="U62" s="80">
        <f>SUM($CD$32:CD56)</f>
        <v>19013.275830753362</v>
      </c>
      <c r="V62" s="18"/>
      <c r="W62" s="18"/>
      <c r="X62" s="18"/>
      <c r="AC62" s="3" t="s">
        <v>45</v>
      </c>
      <c r="CB62">
        <f t="shared" si="5"/>
        <v>29</v>
      </c>
      <c r="CC62" s="2">
        <f t="shared" si="0"/>
        <v>0.05</v>
      </c>
      <c r="CD62" s="4">
        <f t="shared" si="1"/>
        <v>704.78465944481502</v>
      </c>
      <c r="CE62" s="1">
        <f t="shared" si="2"/>
        <v>2499.9999999999927</v>
      </c>
      <c r="CF62" s="4">
        <f t="shared" si="3"/>
        <v>0</v>
      </c>
      <c r="CG62" s="4">
        <f t="shared" si="20"/>
        <v>0</v>
      </c>
      <c r="CH62" s="4">
        <f t="shared" si="6"/>
        <v>1795.2153405551776</v>
      </c>
      <c r="CI62" s="4">
        <f t="shared" si="4"/>
        <v>167353.10292620043</v>
      </c>
      <c r="CK62" s="83">
        <f t="shared" si="17"/>
        <v>380.46523234261099</v>
      </c>
      <c r="CL62" s="1">
        <f t="shared" si="7"/>
        <v>1250</v>
      </c>
      <c r="CM62" s="1">
        <f t="shared" si="15"/>
        <v>869.53476765738901</v>
      </c>
      <c r="CN62" s="83">
        <f t="shared" si="16"/>
        <v>196917.44522272519</v>
      </c>
      <c r="CO62" s="84">
        <v>23</v>
      </c>
    </row>
    <row r="63" spans="1:93" hidden="1" x14ac:dyDescent="0.35">
      <c r="A63" s="74">
        <f t="shared" si="8"/>
        <v>24</v>
      </c>
      <c r="B63" s="75">
        <f t="shared" si="9"/>
        <v>0.05</v>
      </c>
      <c r="C63" s="76">
        <f t="shared" si="10"/>
        <v>741.72198262813879</v>
      </c>
      <c r="D63" s="77">
        <f t="shared" si="11"/>
        <v>2500</v>
      </c>
      <c r="E63" s="76">
        <f t="shared" si="12"/>
        <v>0</v>
      </c>
      <c r="F63" s="76"/>
      <c r="G63" s="76">
        <f t="shared" si="21"/>
        <v>0</v>
      </c>
      <c r="H63" s="76">
        <f t="shared" si="13"/>
        <v>1758.2780173718611</v>
      </c>
      <c r="I63" s="91">
        <f t="shared" si="14"/>
        <v>176254.99781338146</v>
      </c>
      <c r="J63" s="16"/>
      <c r="M63" s="95"/>
      <c r="N63" s="85" t="s">
        <v>45</v>
      </c>
      <c r="O63" s="87">
        <f>CN91</f>
        <v>170960.10116276529</v>
      </c>
      <c r="P63" s="41"/>
      <c r="Q63" s="80">
        <f t="shared" si="19"/>
        <v>176254.99781338163</v>
      </c>
      <c r="R63" s="18"/>
      <c r="S63" s="90">
        <f>SUM($C$40:C63)</f>
        <v>19754.997813381491</v>
      </c>
      <c r="T63" s="81">
        <v>2</v>
      </c>
      <c r="U63" s="80">
        <f>SUM($CD$32:CD57)</f>
        <v>19754.997813381502</v>
      </c>
      <c r="V63" s="18"/>
      <c r="W63" s="18"/>
      <c r="X63" s="18"/>
      <c r="AC63" s="3" t="s">
        <v>45</v>
      </c>
      <c r="CB63">
        <f t="shared" si="5"/>
        <v>30</v>
      </c>
      <c r="CC63" s="2">
        <f t="shared" si="0"/>
        <v>0.05</v>
      </c>
      <c r="CD63" s="4">
        <f t="shared" si="1"/>
        <v>697.30459552583511</v>
      </c>
      <c r="CE63" s="1">
        <f t="shared" si="2"/>
        <v>2499.9999999999927</v>
      </c>
      <c r="CF63" s="4">
        <f t="shared" si="3"/>
        <v>0</v>
      </c>
      <c r="CG63" s="4">
        <f t="shared" si="20"/>
        <v>0</v>
      </c>
      <c r="CH63" s="4">
        <f t="shared" si="6"/>
        <v>1802.6954044741576</v>
      </c>
      <c r="CI63" s="4">
        <f t="shared" si="4"/>
        <v>165550.40752172627</v>
      </c>
      <c r="CK63" s="83">
        <f t="shared" si="17"/>
        <v>378.79258560204778</v>
      </c>
      <c r="CL63" s="1">
        <f t="shared" si="7"/>
        <v>1250</v>
      </c>
      <c r="CM63" s="1">
        <f t="shared" si="15"/>
        <v>871.20741439795222</v>
      </c>
      <c r="CN63" s="83">
        <f t="shared" si="16"/>
        <v>196046.23780832725</v>
      </c>
      <c r="CO63" s="84">
        <v>24</v>
      </c>
    </row>
    <row r="64" spans="1:93" hidden="1" x14ac:dyDescent="0.35">
      <c r="A64" s="74">
        <f t="shared" si="8"/>
        <v>25</v>
      </c>
      <c r="B64" s="75">
        <f t="shared" si="9"/>
        <v>0.05</v>
      </c>
      <c r="C64" s="76">
        <f t="shared" si="10"/>
        <v>734.39582422242268</v>
      </c>
      <c r="D64" s="77">
        <f t="shared" si="11"/>
        <v>2500</v>
      </c>
      <c r="E64" s="76">
        <f t="shared" si="12"/>
        <v>0</v>
      </c>
      <c r="F64" s="76"/>
      <c r="G64" s="76">
        <f t="shared" si="21"/>
        <v>0</v>
      </c>
      <c r="H64" s="76">
        <f t="shared" si="13"/>
        <v>1765.6041757775774</v>
      </c>
      <c r="I64" s="91">
        <f t="shared" si="14"/>
        <v>174489.39363760388</v>
      </c>
      <c r="J64" s="16"/>
      <c r="M64" s="95"/>
      <c r="N64" s="85"/>
      <c r="O64" s="87">
        <f>O63-($O$63-$O$75)/12</f>
        <v>168915.56338503904</v>
      </c>
      <c r="P64" s="41"/>
      <c r="Q64" s="80">
        <f t="shared" si="19"/>
        <v>174489.39363760405</v>
      </c>
      <c r="R64" s="18"/>
      <c r="S64" s="90">
        <f>SUM($C$40:C64)</f>
        <v>20489.393637603913</v>
      </c>
      <c r="T64" s="81"/>
      <c r="U64" s="80">
        <f>SUM($CD$32:CD58)</f>
        <v>20489.393637603927</v>
      </c>
      <c r="V64" s="18"/>
      <c r="W64" s="18"/>
      <c r="X64" s="18"/>
      <c r="AC64" s="3" t="s">
        <v>45</v>
      </c>
      <c r="CB64">
        <f t="shared" si="5"/>
        <v>31</v>
      </c>
      <c r="CC64" s="2">
        <f t="shared" si="0"/>
        <v>0.05</v>
      </c>
      <c r="CD64" s="4">
        <f t="shared" si="1"/>
        <v>689.79336467385951</v>
      </c>
      <c r="CE64" s="1">
        <f t="shared" si="2"/>
        <v>2499.9999999999927</v>
      </c>
      <c r="CF64" s="4">
        <f t="shared" si="3"/>
        <v>0</v>
      </c>
      <c r="CG64" s="4">
        <f t="shared" si="20"/>
        <v>0</v>
      </c>
      <c r="CH64" s="4">
        <f t="shared" si="6"/>
        <v>1810.2066353261332</v>
      </c>
      <c r="CI64" s="4">
        <f t="shared" si="4"/>
        <v>163740.20088640013</v>
      </c>
      <c r="CK64" s="83">
        <f t="shared" si="17"/>
        <v>377.11672133962952</v>
      </c>
      <c r="CL64" s="1">
        <f t="shared" si="7"/>
        <v>1250</v>
      </c>
      <c r="CM64" s="1">
        <f t="shared" si="15"/>
        <v>872.88327866037048</v>
      </c>
      <c r="CN64" s="83">
        <f t="shared" si="16"/>
        <v>195173.35452966689</v>
      </c>
      <c r="CO64" s="84">
        <v>25</v>
      </c>
    </row>
    <row r="65" spans="1:93" hidden="1" x14ac:dyDescent="0.35">
      <c r="A65" s="74">
        <f t="shared" si="8"/>
        <v>26</v>
      </c>
      <c r="B65" s="75">
        <f t="shared" si="9"/>
        <v>0.05</v>
      </c>
      <c r="C65" s="76">
        <f t="shared" si="10"/>
        <v>727.03914015668283</v>
      </c>
      <c r="D65" s="77">
        <f t="shared" si="11"/>
        <v>2500</v>
      </c>
      <c r="E65" s="76">
        <f t="shared" si="12"/>
        <v>0</v>
      </c>
      <c r="F65" s="76"/>
      <c r="G65" s="76">
        <f t="shared" si="21"/>
        <v>0</v>
      </c>
      <c r="H65" s="76">
        <f t="shared" si="13"/>
        <v>1772.9608598433172</v>
      </c>
      <c r="I65" s="91">
        <f t="shared" si="14"/>
        <v>172716.43277776055</v>
      </c>
      <c r="J65" s="16"/>
      <c r="M65" s="95"/>
      <c r="N65" s="85"/>
      <c r="O65" s="87">
        <f t="shared" ref="O65:O74" si="23">O64-($O$63-$O$75)/12</f>
        <v>166871.0256073128</v>
      </c>
      <c r="P65" s="41"/>
      <c r="Q65" s="80">
        <f t="shared" si="19"/>
        <v>172716.43277776075</v>
      </c>
      <c r="R65" s="18"/>
      <c r="S65" s="90">
        <f>SUM($C$40:C65)</f>
        <v>21216.432777760594</v>
      </c>
      <c r="T65" s="81"/>
      <c r="U65" s="80">
        <f>SUM($CD$32:CD59)</f>
        <v>21216.432777760612</v>
      </c>
      <c r="V65" s="18"/>
      <c r="W65" s="18"/>
      <c r="X65" s="18"/>
      <c r="AC65" s="3" t="s">
        <v>45</v>
      </c>
      <c r="CB65">
        <f t="shared" si="5"/>
        <v>32</v>
      </c>
      <c r="CC65" s="2">
        <f t="shared" si="0"/>
        <v>0.05</v>
      </c>
      <c r="CD65" s="4">
        <f t="shared" si="1"/>
        <v>682.25083702666723</v>
      </c>
      <c r="CE65" s="1">
        <f t="shared" si="2"/>
        <v>2499.9999999999927</v>
      </c>
      <c r="CF65" s="4">
        <f t="shared" si="3"/>
        <v>0</v>
      </c>
      <c r="CG65" s="4">
        <f t="shared" si="20"/>
        <v>0</v>
      </c>
      <c r="CH65" s="4">
        <f t="shared" si="6"/>
        <v>1817.7491629733254</v>
      </c>
      <c r="CI65" s="4">
        <f t="shared" si="4"/>
        <v>161922.45172342681</v>
      </c>
      <c r="CK65" s="83">
        <f t="shared" si="17"/>
        <v>375.43763336609533</v>
      </c>
      <c r="CL65" s="1">
        <f t="shared" si="7"/>
        <v>1250</v>
      </c>
      <c r="CM65" s="1">
        <f t="shared" si="15"/>
        <v>874.56236663390473</v>
      </c>
      <c r="CN65" s="83">
        <f t="shared" si="16"/>
        <v>194298.79216303298</v>
      </c>
      <c r="CO65" s="84">
        <v>26</v>
      </c>
    </row>
    <row r="66" spans="1:93" hidden="1" x14ac:dyDescent="0.35">
      <c r="A66" s="74">
        <f t="shared" si="8"/>
        <v>27</v>
      </c>
      <c r="B66" s="75">
        <f t="shared" si="9"/>
        <v>0.05</v>
      </c>
      <c r="C66" s="76">
        <f t="shared" si="10"/>
        <v>719.65180324066898</v>
      </c>
      <c r="D66" s="77">
        <f t="shared" si="11"/>
        <v>2500</v>
      </c>
      <c r="E66" s="76">
        <f t="shared" si="12"/>
        <v>0</v>
      </c>
      <c r="F66" s="76"/>
      <c r="G66" s="76">
        <f t="shared" si="21"/>
        <v>0</v>
      </c>
      <c r="H66" s="76">
        <f t="shared" si="13"/>
        <v>1780.3481967593311</v>
      </c>
      <c r="I66" s="91">
        <f t="shared" si="14"/>
        <v>170936.08458100123</v>
      </c>
      <c r="J66" s="16"/>
      <c r="M66" s="95"/>
      <c r="N66" s="85"/>
      <c r="O66" s="87">
        <f t="shared" si="23"/>
        <v>164826.48782958655</v>
      </c>
      <c r="P66" s="41"/>
      <c r="Q66" s="80">
        <f t="shared" si="19"/>
        <v>170936.08458100143</v>
      </c>
      <c r="R66" s="18"/>
      <c r="S66" s="90">
        <f>SUM($C$40:C66)</f>
        <v>21936.084581001262</v>
      </c>
      <c r="T66" s="81"/>
      <c r="U66" s="80">
        <f>SUM($CD$32:CD60)</f>
        <v>21936.084581001283</v>
      </c>
      <c r="V66" s="18"/>
      <c r="W66" s="18"/>
      <c r="X66" s="18"/>
      <c r="AC66" s="3" t="s">
        <v>45</v>
      </c>
      <c r="CB66">
        <f t="shared" si="5"/>
        <v>33</v>
      </c>
      <c r="CC66" s="2">
        <f t="shared" si="0"/>
        <v>0.05</v>
      </c>
      <c r="CD66" s="4">
        <f t="shared" si="1"/>
        <v>674.67688218094509</v>
      </c>
      <c r="CE66" s="1">
        <f t="shared" si="2"/>
        <v>2499.9999999999927</v>
      </c>
      <c r="CF66" s="4">
        <f t="shared" si="3"/>
        <v>0</v>
      </c>
      <c r="CG66" s="4">
        <f t="shared" si="20"/>
        <v>0</v>
      </c>
      <c r="CH66" s="4">
        <f t="shared" si="6"/>
        <v>1825.3231178190476</v>
      </c>
      <c r="CI66" s="4">
        <f t="shared" si="4"/>
        <v>160097.12860560775</v>
      </c>
      <c r="CK66" s="83">
        <f t="shared" si="17"/>
        <v>373.75531548027874</v>
      </c>
      <c r="CL66" s="1">
        <f t="shared" si="7"/>
        <v>1250</v>
      </c>
      <c r="CM66" s="1">
        <f t="shared" si="15"/>
        <v>876.2446845197212</v>
      </c>
      <c r="CN66" s="83">
        <f t="shared" si="16"/>
        <v>193422.54747851327</v>
      </c>
      <c r="CO66" s="84">
        <v>27</v>
      </c>
    </row>
    <row r="67" spans="1:93" hidden="1" x14ac:dyDescent="0.35">
      <c r="A67" s="74">
        <f t="shared" si="8"/>
        <v>28</v>
      </c>
      <c r="B67" s="75">
        <f t="shared" si="9"/>
        <v>0.05</v>
      </c>
      <c r="C67" s="76">
        <f t="shared" si="10"/>
        <v>712.2336857541718</v>
      </c>
      <c r="D67" s="77">
        <f t="shared" si="11"/>
        <v>2500</v>
      </c>
      <c r="E67" s="76">
        <f t="shared" si="12"/>
        <v>0</v>
      </c>
      <c r="F67" s="76"/>
      <c r="G67" s="76">
        <f t="shared" si="21"/>
        <v>0</v>
      </c>
      <c r="H67" s="76">
        <f t="shared" si="13"/>
        <v>1787.7663142458282</v>
      </c>
      <c r="I67" s="91">
        <f t="shared" si="14"/>
        <v>169148.31826675541</v>
      </c>
      <c r="J67" s="16"/>
      <c r="M67" s="95"/>
      <c r="N67" s="85"/>
      <c r="O67" s="87">
        <f t="shared" si="23"/>
        <v>162781.9500518603</v>
      </c>
      <c r="P67" s="41"/>
      <c r="Q67" s="80">
        <f t="shared" si="19"/>
        <v>169148.31826675561</v>
      </c>
      <c r="R67" s="18"/>
      <c r="S67" s="90">
        <f>SUM($C$40:C67)</f>
        <v>22648.318266755432</v>
      </c>
      <c r="T67" s="81"/>
      <c r="U67" s="80">
        <f>SUM($CD$32:CD61)</f>
        <v>22648.318266755457</v>
      </c>
      <c r="V67" s="18"/>
      <c r="W67" s="18"/>
      <c r="X67" s="18"/>
      <c r="AC67" s="3" t="s">
        <v>45</v>
      </c>
      <c r="AD67" t="s">
        <v>45</v>
      </c>
      <c r="CB67">
        <f t="shared" si="5"/>
        <v>34</v>
      </c>
      <c r="CC67" s="2">
        <f t="shared" si="0"/>
        <v>0.05</v>
      </c>
      <c r="CD67" s="4">
        <f t="shared" si="1"/>
        <v>667.07136919003221</v>
      </c>
      <c r="CE67" s="1">
        <f t="shared" si="2"/>
        <v>2499.9999999999927</v>
      </c>
      <c r="CF67" s="4">
        <f t="shared" si="3"/>
        <v>0</v>
      </c>
      <c r="CG67" s="4">
        <f t="shared" si="20"/>
        <v>0</v>
      </c>
      <c r="CH67" s="4">
        <f t="shared" si="6"/>
        <v>1832.9286308099604</v>
      </c>
      <c r="CI67" s="4">
        <f t="shared" si="4"/>
        <v>158264.19997479778</v>
      </c>
      <c r="CK67" s="83">
        <f t="shared" si="17"/>
        <v>372.0697614690846</v>
      </c>
      <c r="CL67" s="1">
        <f t="shared" si="7"/>
        <v>1250</v>
      </c>
      <c r="CM67" s="1">
        <f t="shared" si="15"/>
        <v>877.9302385309154</v>
      </c>
      <c r="CN67" s="83">
        <f t="shared" si="16"/>
        <v>192544.61723998236</v>
      </c>
      <c r="CO67" s="84">
        <v>28</v>
      </c>
    </row>
    <row r="68" spans="1:93" hidden="1" x14ac:dyDescent="0.35">
      <c r="A68" s="74">
        <f t="shared" si="8"/>
        <v>29</v>
      </c>
      <c r="B68" s="75">
        <f t="shared" si="9"/>
        <v>0.05</v>
      </c>
      <c r="C68" s="76">
        <f t="shared" si="10"/>
        <v>704.78465944481411</v>
      </c>
      <c r="D68" s="77">
        <f t="shared" si="11"/>
        <v>2500</v>
      </c>
      <c r="E68" s="76">
        <f t="shared" si="12"/>
        <v>0</v>
      </c>
      <c r="F68" s="76"/>
      <c r="G68" s="76">
        <f t="shared" si="21"/>
        <v>0</v>
      </c>
      <c r="H68" s="76">
        <f t="shared" si="13"/>
        <v>1795.2153405551858</v>
      </c>
      <c r="I68" s="91">
        <f t="shared" si="14"/>
        <v>167353.10292620023</v>
      </c>
      <c r="J68" s="16"/>
      <c r="M68" s="95"/>
      <c r="N68" s="85"/>
      <c r="O68" s="87">
        <f t="shared" si="23"/>
        <v>160737.41227413405</v>
      </c>
      <c r="P68" s="41"/>
      <c r="Q68" s="80">
        <f t="shared" si="19"/>
        <v>167353.10292620043</v>
      </c>
      <c r="R68" s="18"/>
      <c r="S68" s="90">
        <f>SUM($C$40:C68)</f>
        <v>23353.102926200245</v>
      </c>
      <c r="T68" s="81"/>
      <c r="U68" s="80">
        <f>SUM($CD$32:CD62)</f>
        <v>23353.102926200274</v>
      </c>
      <c r="V68" s="18"/>
      <c r="W68" s="18"/>
      <c r="X68" s="18"/>
      <c r="AC68" s="3" t="s">
        <v>45</v>
      </c>
      <c r="CB68">
        <f t="shared" si="5"/>
        <v>35</v>
      </c>
      <c r="CC68" s="2">
        <f t="shared" si="0"/>
        <v>0.05</v>
      </c>
      <c r="CD68" s="4">
        <f t="shared" si="1"/>
        <v>659.43416656165743</v>
      </c>
      <c r="CE68" s="1">
        <f t="shared" si="2"/>
        <v>2499.9999999999927</v>
      </c>
      <c r="CF68" s="4">
        <f t="shared" si="3"/>
        <v>0</v>
      </c>
      <c r="CG68" s="4">
        <f t="shared" si="20"/>
        <v>0</v>
      </c>
      <c r="CH68" s="4">
        <f t="shared" si="6"/>
        <v>1840.5658334383352</v>
      </c>
      <c r="CI68" s="4">
        <f t="shared" si="4"/>
        <v>156423.63414135945</v>
      </c>
      <c r="CK68" s="83">
        <f t="shared" si="17"/>
        <v>370.38096510746612</v>
      </c>
      <c r="CL68" s="1">
        <f t="shared" si="7"/>
        <v>1250</v>
      </c>
      <c r="CM68" s="1">
        <f t="shared" si="15"/>
        <v>879.61903489253382</v>
      </c>
      <c r="CN68" s="83">
        <f t="shared" si="16"/>
        <v>191664.99820508983</v>
      </c>
      <c r="CO68" s="84">
        <v>29</v>
      </c>
    </row>
    <row r="69" spans="1:93" hidden="1" x14ac:dyDescent="0.35">
      <c r="A69" s="74">
        <f t="shared" si="8"/>
        <v>30</v>
      </c>
      <c r="B69" s="75">
        <f t="shared" si="9"/>
        <v>0.05</v>
      </c>
      <c r="C69" s="76">
        <f t="shared" si="10"/>
        <v>697.3045955258342</v>
      </c>
      <c r="D69" s="77">
        <f t="shared" si="11"/>
        <v>2500</v>
      </c>
      <c r="E69" s="76">
        <f t="shared" si="12"/>
        <v>0</v>
      </c>
      <c r="F69" s="76"/>
      <c r="G69" s="76">
        <f t="shared" si="21"/>
        <v>0</v>
      </c>
      <c r="H69" s="76">
        <f t="shared" si="13"/>
        <v>1802.6954044741658</v>
      </c>
      <c r="I69" s="91">
        <f t="shared" si="14"/>
        <v>165550.40752172607</v>
      </c>
      <c r="J69" s="16"/>
      <c r="M69" s="95"/>
      <c r="N69" s="85"/>
      <c r="O69" s="87">
        <f t="shared" si="23"/>
        <v>158692.87449640781</v>
      </c>
      <c r="P69" s="41"/>
      <c r="Q69" s="80">
        <f t="shared" si="19"/>
        <v>165550.40752172627</v>
      </c>
      <c r="R69" s="18"/>
      <c r="S69" s="90">
        <f>SUM($C$40:C69)</f>
        <v>24050.40752172608</v>
      </c>
      <c r="T69" s="81"/>
      <c r="U69" s="80">
        <f>SUM($CD$32:CD63)</f>
        <v>24050.407521726109</v>
      </c>
      <c r="V69" s="18"/>
      <c r="W69" s="18"/>
      <c r="X69" s="18"/>
      <c r="AC69" s="3" t="s">
        <v>45</v>
      </c>
      <c r="CB69">
        <f t="shared" si="5"/>
        <v>36</v>
      </c>
      <c r="CC69" s="2">
        <f t="shared" si="0"/>
        <v>0.05</v>
      </c>
      <c r="CD69" s="4">
        <f t="shared" si="1"/>
        <v>651.76514225566439</v>
      </c>
      <c r="CE69" s="1">
        <f t="shared" si="2"/>
        <v>2499.9999999999927</v>
      </c>
      <c r="CF69" s="4">
        <f t="shared" si="3"/>
        <v>0</v>
      </c>
      <c r="CG69" s="4">
        <f t="shared" si="20"/>
        <v>0</v>
      </c>
      <c r="CH69" s="4">
        <f t="shared" si="6"/>
        <v>1848.2348577443283</v>
      </c>
      <c r="CI69" s="4">
        <f t="shared" si="4"/>
        <v>154575.39928361512</v>
      </c>
      <c r="CK69" s="83">
        <f t="shared" si="17"/>
        <v>368.68892015840197</v>
      </c>
      <c r="CL69" s="1">
        <f t="shared" si="7"/>
        <v>1250</v>
      </c>
      <c r="CM69" s="1">
        <f t="shared" si="15"/>
        <v>881.31107984159803</v>
      </c>
      <c r="CN69" s="83">
        <f t="shared" si="16"/>
        <v>190783.68712524822</v>
      </c>
      <c r="CO69" s="84">
        <v>30</v>
      </c>
    </row>
    <row r="70" spans="1:93" hidden="1" x14ac:dyDescent="0.35">
      <c r="A70" s="74">
        <f t="shared" si="8"/>
        <v>31</v>
      </c>
      <c r="B70" s="75">
        <f t="shared" si="9"/>
        <v>0.05</v>
      </c>
      <c r="C70" s="76">
        <f t="shared" si="10"/>
        <v>689.7933646738586</v>
      </c>
      <c r="D70" s="77">
        <f t="shared" si="11"/>
        <v>2500</v>
      </c>
      <c r="E70" s="76">
        <f t="shared" si="12"/>
        <v>0</v>
      </c>
      <c r="F70" s="76"/>
      <c r="G70" s="76">
        <f t="shared" si="21"/>
        <v>0</v>
      </c>
      <c r="H70" s="76">
        <f t="shared" si="13"/>
        <v>1810.2066353261414</v>
      </c>
      <c r="I70" s="91">
        <f t="shared" si="14"/>
        <v>163740.20088639992</v>
      </c>
      <c r="J70" s="16"/>
      <c r="M70" s="95"/>
      <c r="N70" s="85"/>
      <c r="O70" s="87">
        <f t="shared" si="23"/>
        <v>156648.33671868156</v>
      </c>
      <c r="P70" s="41"/>
      <c r="Q70" s="80">
        <f t="shared" si="19"/>
        <v>163740.20088640013</v>
      </c>
      <c r="R70" s="18"/>
      <c r="S70" s="90">
        <f>SUM($C$40:C70)</f>
        <v>24740.20088639994</v>
      </c>
      <c r="T70" s="81"/>
      <c r="U70" s="80">
        <f>SUM($CD$32:CD64)</f>
        <v>24740.200886399969</v>
      </c>
      <c r="V70" s="18"/>
      <c r="W70" s="18"/>
      <c r="X70" s="18"/>
      <c r="AC70" s="3" t="s">
        <v>45</v>
      </c>
      <c r="CB70">
        <f t="shared" si="5"/>
        <v>37</v>
      </c>
      <c r="CC70" s="2">
        <f t="shared" si="0"/>
        <v>0.05</v>
      </c>
      <c r="CD70" s="4">
        <f t="shared" si="1"/>
        <v>644.06416368172961</v>
      </c>
      <c r="CE70" s="1">
        <f t="shared" si="2"/>
        <v>2499.9999999999927</v>
      </c>
      <c r="CF70" s="4">
        <f t="shared" si="3"/>
        <v>0</v>
      </c>
      <c r="CG70" s="4">
        <f t="shared" si="20"/>
        <v>0</v>
      </c>
      <c r="CH70" s="4">
        <f t="shared" si="6"/>
        <v>1855.9358363182632</v>
      </c>
      <c r="CI70" s="4">
        <f t="shared" si="4"/>
        <v>152719.46344729685</v>
      </c>
      <c r="CK70" s="83">
        <f t="shared" si="17"/>
        <v>366.99362037287329</v>
      </c>
      <c r="CL70" s="1">
        <f t="shared" si="7"/>
        <v>1250</v>
      </c>
      <c r="CM70" s="1">
        <f t="shared" si="15"/>
        <v>883.00637962712676</v>
      </c>
      <c r="CN70" s="83">
        <f t="shared" si="16"/>
        <v>189900.6807456211</v>
      </c>
      <c r="CO70" s="84">
        <v>31</v>
      </c>
    </row>
    <row r="71" spans="1:93" hidden="1" x14ac:dyDescent="0.35">
      <c r="A71" s="74">
        <f t="shared" si="8"/>
        <v>32</v>
      </c>
      <c r="B71" s="75">
        <f t="shared" si="9"/>
        <v>0.05</v>
      </c>
      <c r="C71" s="76">
        <f t="shared" si="10"/>
        <v>682.25083702666632</v>
      </c>
      <c r="D71" s="77">
        <f t="shared" si="11"/>
        <v>2500</v>
      </c>
      <c r="E71" s="76">
        <f t="shared" si="12"/>
        <v>0</v>
      </c>
      <c r="F71" s="76"/>
      <c r="G71" s="76">
        <f t="shared" si="21"/>
        <v>0</v>
      </c>
      <c r="H71" s="76">
        <f t="shared" si="13"/>
        <v>1817.7491629733336</v>
      </c>
      <c r="I71" s="91">
        <f t="shared" si="14"/>
        <v>161922.45172342658</v>
      </c>
      <c r="J71" s="16"/>
      <c r="M71" s="95"/>
      <c r="N71" s="85"/>
      <c r="O71" s="87">
        <f t="shared" si="23"/>
        <v>154603.79894095531</v>
      </c>
      <c r="P71" s="41"/>
      <c r="Q71" s="80">
        <f t="shared" si="19"/>
        <v>161922.45172342681</v>
      </c>
      <c r="R71" s="18"/>
      <c r="S71" s="90">
        <f>SUM($C$40:C71)</f>
        <v>25422.451723426606</v>
      </c>
      <c r="T71" s="81"/>
      <c r="U71" s="80">
        <f>SUM($CD$32:CD65)</f>
        <v>25422.451723426635</v>
      </c>
      <c r="V71" s="18"/>
      <c r="W71" s="18"/>
      <c r="X71" s="18"/>
      <c r="AC71" s="3" t="s">
        <v>45</v>
      </c>
      <c r="CB71">
        <f t="shared" si="5"/>
        <v>38</v>
      </c>
      <c r="CC71" s="2">
        <f t="shared" si="0"/>
        <v>0.05</v>
      </c>
      <c r="CD71" s="4">
        <f t="shared" si="1"/>
        <v>636.33109769707016</v>
      </c>
      <c r="CE71" s="1">
        <f t="shared" si="2"/>
        <v>2499.9999999999927</v>
      </c>
      <c r="CF71" s="4">
        <f t="shared" si="3"/>
        <v>0</v>
      </c>
      <c r="CG71" s="4">
        <f t="shared" si="20"/>
        <v>0</v>
      </c>
      <c r="CH71" s="4">
        <f t="shared" si="6"/>
        <v>1863.6689023029226</v>
      </c>
      <c r="CI71" s="4">
        <f t="shared" si="4"/>
        <v>150855.79454499393</v>
      </c>
      <c r="CK71" s="83">
        <f t="shared" si="17"/>
        <v>365.29505948984053</v>
      </c>
      <c r="CL71" s="1">
        <f t="shared" si="7"/>
        <v>1250</v>
      </c>
      <c r="CM71" s="1">
        <f t="shared" si="15"/>
        <v>884.70494051015953</v>
      </c>
      <c r="CN71" s="83">
        <f t="shared" si="16"/>
        <v>189015.97580511094</v>
      </c>
      <c r="CO71" s="84">
        <v>32</v>
      </c>
    </row>
    <row r="72" spans="1:93" hidden="1" x14ac:dyDescent="0.35">
      <c r="A72" s="74">
        <f t="shared" si="8"/>
        <v>33</v>
      </c>
      <c r="B72" s="75">
        <f t="shared" si="9"/>
        <v>0.05</v>
      </c>
      <c r="C72" s="76">
        <f t="shared" si="10"/>
        <v>674.67688218094406</v>
      </c>
      <c r="D72" s="77">
        <f t="shared" si="11"/>
        <v>2500</v>
      </c>
      <c r="E72" s="76">
        <f t="shared" si="12"/>
        <v>0</v>
      </c>
      <c r="F72" s="76"/>
      <c r="G72" s="76">
        <f t="shared" si="21"/>
        <v>0</v>
      </c>
      <c r="H72" s="76">
        <f t="shared" si="13"/>
        <v>1825.3231178190558</v>
      </c>
      <c r="I72" s="91">
        <f t="shared" si="14"/>
        <v>160097.12860560752</v>
      </c>
      <c r="J72" s="16"/>
      <c r="M72" s="95"/>
      <c r="N72" s="85"/>
      <c r="O72" s="87">
        <f t="shared" si="23"/>
        <v>152559.26116322906</v>
      </c>
      <c r="P72" s="41"/>
      <c r="Q72" s="80">
        <f t="shared" si="19"/>
        <v>160097.12860560775</v>
      </c>
      <c r="R72" s="18"/>
      <c r="S72" s="90">
        <f>SUM($C$40:C72)</f>
        <v>26097.128605607551</v>
      </c>
      <c r="T72" s="81"/>
      <c r="U72" s="80">
        <f>SUM($CD$32:CD66)</f>
        <v>26097.128605607581</v>
      </c>
      <c r="V72" s="18"/>
      <c r="W72" s="18"/>
      <c r="X72" s="18"/>
      <c r="AC72" s="3" t="s">
        <v>45</v>
      </c>
      <c r="CB72">
        <f t="shared" si="5"/>
        <v>39</v>
      </c>
      <c r="CC72" s="2">
        <f t="shared" si="0"/>
        <v>0.05</v>
      </c>
      <c r="CD72" s="4">
        <f t="shared" si="1"/>
        <v>628.56581060414146</v>
      </c>
      <c r="CE72" s="1">
        <f t="shared" si="2"/>
        <v>2499.9999999999927</v>
      </c>
      <c r="CF72" s="4">
        <f t="shared" si="3"/>
        <v>0</v>
      </c>
      <c r="CG72" s="4">
        <f t="shared" si="20"/>
        <v>0</v>
      </c>
      <c r="CH72" s="4">
        <f t="shared" si="6"/>
        <v>1871.4341893958513</v>
      </c>
      <c r="CI72" s="4">
        <f t="shared" si="4"/>
        <v>148984.36035559807</v>
      </c>
      <c r="CK72" s="83">
        <f t="shared" si="17"/>
        <v>363.59323123622039</v>
      </c>
      <c r="CL72" s="1">
        <f t="shared" si="7"/>
        <v>1250</v>
      </c>
      <c r="CM72" s="1">
        <f t="shared" si="15"/>
        <v>886.40676876377961</v>
      </c>
      <c r="CN72" s="83">
        <f t="shared" si="16"/>
        <v>188129.56903634715</v>
      </c>
      <c r="CO72" s="84">
        <v>33</v>
      </c>
    </row>
    <row r="73" spans="1:93" hidden="1" x14ac:dyDescent="0.35">
      <c r="A73" s="74">
        <f t="shared" si="8"/>
        <v>34</v>
      </c>
      <c r="B73" s="75">
        <f t="shared" si="9"/>
        <v>0.05</v>
      </c>
      <c r="C73" s="76">
        <f t="shared" si="10"/>
        <v>667.07136919003131</v>
      </c>
      <c r="D73" s="77">
        <f t="shared" si="11"/>
        <v>2500</v>
      </c>
      <c r="E73" s="76">
        <f t="shared" ref="E73:E104" si="24">IF(I72&lt;1,"",$E$15)</f>
        <v>0</v>
      </c>
      <c r="F73" s="76"/>
      <c r="G73" s="76">
        <f t="shared" si="21"/>
        <v>0</v>
      </c>
      <c r="H73" s="76">
        <f t="shared" si="13"/>
        <v>1832.9286308099686</v>
      </c>
      <c r="I73" s="91">
        <f t="shared" si="14"/>
        <v>158264.19997479755</v>
      </c>
      <c r="J73" s="16"/>
      <c r="M73" s="95"/>
      <c r="N73" s="85"/>
      <c r="O73" s="87">
        <f t="shared" si="23"/>
        <v>150514.72338550282</v>
      </c>
      <c r="P73" s="41"/>
      <c r="Q73" s="80">
        <f t="shared" si="19"/>
        <v>158264.19997479778</v>
      </c>
      <c r="R73" s="18"/>
      <c r="S73" s="90">
        <f>SUM($C$40:C73)</f>
        <v>26764.199974797582</v>
      </c>
      <c r="T73" s="81"/>
      <c r="U73" s="80">
        <f>SUM($CD$32:CD67)</f>
        <v>26764.199974797612</v>
      </c>
      <c r="V73" s="18"/>
      <c r="W73" s="18"/>
      <c r="X73" s="18"/>
      <c r="AC73" s="3" t="s">
        <v>45</v>
      </c>
      <c r="CB73">
        <f t="shared" si="5"/>
        <v>40</v>
      </c>
      <c r="CC73" s="2">
        <f t="shared" si="0"/>
        <v>0.05</v>
      </c>
      <c r="CD73" s="4">
        <f t="shared" si="1"/>
        <v>620.76816814832534</v>
      </c>
      <c r="CE73" s="1">
        <f t="shared" si="2"/>
        <v>2499.9999999999927</v>
      </c>
      <c r="CF73" s="4">
        <f t="shared" si="3"/>
        <v>0</v>
      </c>
      <c r="CG73" s="4">
        <f t="shared" si="20"/>
        <v>0</v>
      </c>
      <c r="CH73" s="4">
        <f t="shared" si="6"/>
        <v>1879.2318318516673</v>
      </c>
      <c r="CI73" s="4">
        <f t="shared" si="4"/>
        <v>147105.12852374639</v>
      </c>
      <c r="CK73" s="83">
        <f t="shared" si="17"/>
        <v>361.88812932686227</v>
      </c>
      <c r="CL73" s="1">
        <f t="shared" si="7"/>
        <v>1250</v>
      </c>
      <c r="CM73" s="1">
        <f t="shared" si="15"/>
        <v>888.11187067313767</v>
      </c>
      <c r="CN73" s="83">
        <f t="shared" si="16"/>
        <v>187241.45716567402</v>
      </c>
      <c r="CO73" s="84">
        <v>34</v>
      </c>
    </row>
    <row r="74" spans="1:93" hidden="1" x14ac:dyDescent="0.35">
      <c r="A74" s="74">
        <f t="shared" si="8"/>
        <v>35</v>
      </c>
      <c r="B74" s="75">
        <f t="shared" si="9"/>
        <v>0.05</v>
      </c>
      <c r="C74" s="76">
        <f t="shared" si="10"/>
        <v>659.43416656165641</v>
      </c>
      <c r="D74" s="77">
        <f t="shared" si="11"/>
        <v>2500</v>
      </c>
      <c r="E74" s="76">
        <f t="shared" si="24"/>
        <v>0</v>
      </c>
      <c r="F74" s="76"/>
      <c r="G74" s="76">
        <f t="shared" si="21"/>
        <v>0</v>
      </c>
      <c r="H74" s="76">
        <f t="shared" si="13"/>
        <v>1840.5658334383436</v>
      </c>
      <c r="I74" s="91">
        <f t="shared" si="14"/>
        <v>156423.63414135922</v>
      </c>
      <c r="J74" s="16"/>
      <c r="M74" s="95"/>
      <c r="N74" s="85"/>
      <c r="O74" s="87">
        <f t="shared" si="23"/>
        <v>148470.18560777657</v>
      </c>
      <c r="P74" s="41"/>
      <c r="Q74" s="80">
        <f t="shared" si="19"/>
        <v>156423.63414135945</v>
      </c>
      <c r="R74" s="18"/>
      <c r="S74" s="90">
        <f>SUM($C$40:C74)</f>
        <v>27423.634141359238</v>
      </c>
      <c r="T74" s="81"/>
      <c r="U74" s="80">
        <f>SUM($CD$32:CD68)</f>
        <v>27423.634141359267</v>
      </c>
      <c r="V74" s="18"/>
      <c r="W74" s="18"/>
      <c r="X74" s="18"/>
      <c r="AC74" s="3" t="s">
        <v>45</v>
      </c>
      <c r="CB74">
        <f t="shared" si="5"/>
        <v>41</v>
      </c>
      <c r="CC74" s="2">
        <f t="shared" si="0"/>
        <v>0.05</v>
      </c>
      <c r="CD74" s="4">
        <f t="shared" si="1"/>
        <v>612.93803551560995</v>
      </c>
      <c r="CE74" s="1">
        <f t="shared" si="2"/>
        <v>2499.9999999999927</v>
      </c>
      <c r="CF74" s="4">
        <f t="shared" si="3"/>
        <v>0</v>
      </c>
      <c r="CG74" s="4">
        <f t="shared" si="20"/>
        <v>0</v>
      </c>
      <c r="CH74" s="4">
        <f t="shared" si="6"/>
        <v>1887.0619644843828</v>
      </c>
      <c r="CI74" s="4">
        <f t="shared" si="4"/>
        <v>145218.06655926199</v>
      </c>
      <c r="CK74" s="83">
        <f t="shared" si="17"/>
        <v>360.17974746452575</v>
      </c>
      <c r="CL74" s="1">
        <f t="shared" si="7"/>
        <v>1250</v>
      </c>
      <c r="CM74" s="1">
        <f t="shared" si="15"/>
        <v>889.82025253547431</v>
      </c>
      <c r="CN74" s="83">
        <f t="shared" si="16"/>
        <v>186351.63691313853</v>
      </c>
      <c r="CO74" s="84">
        <v>35</v>
      </c>
    </row>
    <row r="75" spans="1:93" hidden="1" x14ac:dyDescent="0.35">
      <c r="A75" s="74">
        <f t="shared" si="8"/>
        <v>36</v>
      </c>
      <c r="B75" s="75">
        <f t="shared" si="9"/>
        <v>0.05</v>
      </c>
      <c r="C75" s="76">
        <f t="shared" si="10"/>
        <v>651.76514225566336</v>
      </c>
      <c r="D75" s="77">
        <f t="shared" si="11"/>
        <v>2500</v>
      </c>
      <c r="E75" s="76">
        <f t="shared" si="24"/>
        <v>0</v>
      </c>
      <c r="F75" s="76"/>
      <c r="G75" s="76">
        <f t="shared" si="21"/>
        <v>0</v>
      </c>
      <c r="H75" s="76">
        <f t="shared" si="13"/>
        <v>1848.2348577443368</v>
      </c>
      <c r="I75" s="91">
        <f t="shared" si="14"/>
        <v>154575.39928361488</v>
      </c>
      <c r="J75" s="16"/>
      <c r="M75" s="95"/>
      <c r="N75" s="85" t="s">
        <v>45</v>
      </c>
      <c r="O75" s="87">
        <f>CN117</f>
        <v>146425.64783005026</v>
      </c>
      <c r="P75" s="41"/>
      <c r="Q75" s="80">
        <f t="shared" si="19"/>
        <v>154575.39928361512</v>
      </c>
      <c r="R75" s="18"/>
      <c r="S75" s="90">
        <f>SUM($C$40:C75)</f>
        <v>28075.399283614901</v>
      </c>
      <c r="T75" s="81">
        <v>3</v>
      </c>
      <c r="U75" s="80">
        <f>SUM($CD$32:CD69)</f>
        <v>28075.39928361493</v>
      </c>
      <c r="V75" s="18"/>
      <c r="W75" s="18"/>
      <c r="X75" s="18"/>
      <c r="AC75" s="3" t="s">
        <v>45</v>
      </c>
      <c r="CB75">
        <f t="shared" si="5"/>
        <v>42</v>
      </c>
      <c r="CC75" s="2">
        <f t="shared" si="0"/>
        <v>0.05</v>
      </c>
      <c r="CD75" s="4">
        <f t="shared" si="1"/>
        <v>605.07527733025825</v>
      </c>
      <c r="CE75" s="1">
        <f t="shared" si="2"/>
        <v>2499.9999999999927</v>
      </c>
      <c r="CF75" s="4">
        <f t="shared" si="3"/>
        <v>0</v>
      </c>
      <c r="CG75" s="4">
        <f t="shared" si="20"/>
        <v>0</v>
      </c>
      <c r="CH75" s="4">
        <f t="shared" si="6"/>
        <v>1894.9247226697344</v>
      </c>
      <c r="CI75" s="4">
        <f t="shared" si="4"/>
        <v>143323.14183659226</v>
      </c>
      <c r="CK75" s="83">
        <f t="shared" si="17"/>
        <v>358.46807933985679</v>
      </c>
      <c r="CL75" s="1">
        <f t="shared" si="7"/>
        <v>1250</v>
      </c>
      <c r="CM75" s="1">
        <f t="shared" si="15"/>
        <v>891.53192066014321</v>
      </c>
      <c r="CN75" s="83">
        <f t="shared" si="16"/>
        <v>185460.10499247839</v>
      </c>
      <c r="CO75" s="84">
        <v>36</v>
      </c>
    </row>
    <row r="76" spans="1:93" hidden="1" x14ac:dyDescent="0.35">
      <c r="A76" s="74">
        <f t="shared" si="8"/>
        <v>37</v>
      </c>
      <c r="B76" s="75">
        <f t="shared" si="9"/>
        <v>0.05</v>
      </c>
      <c r="C76" s="76">
        <f t="shared" si="10"/>
        <v>644.0641636817287</v>
      </c>
      <c r="D76" s="77">
        <f t="shared" si="11"/>
        <v>2500</v>
      </c>
      <c r="E76" s="76">
        <f t="shared" si="24"/>
        <v>0</v>
      </c>
      <c r="F76" s="76"/>
      <c r="G76" s="76">
        <f t="shared" si="21"/>
        <v>0</v>
      </c>
      <c r="H76" s="76">
        <f t="shared" si="13"/>
        <v>1855.9358363182714</v>
      </c>
      <c r="I76" s="91">
        <f t="shared" si="14"/>
        <v>152719.46344729661</v>
      </c>
      <c r="J76" s="16"/>
      <c r="M76" s="95"/>
      <c r="N76" s="85"/>
      <c r="O76" s="87">
        <f>O75-($O$75-$O$87)/12</f>
        <v>144276.35776515235</v>
      </c>
      <c r="P76" s="41"/>
      <c r="Q76" s="80">
        <f t="shared" si="19"/>
        <v>152719.46344729685</v>
      </c>
      <c r="R76" s="18"/>
      <c r="S76" s="90">
        <f>SUM($C$40:C76)</f>
        <v>28719.463447296628</v>
      </c>
      <c r="T76" s="81"/>
      <c r="U76" s="80">
        <f>SUM($CD$32:CD70)</f>
        <v>28719.463447296661</v>
      </c>
      <c r="V76" s="18"/>
      <c r="W76" s="18"/>
      <c r="X76" s="18"/>
      <c r="AC76" s="3" t="s">
        <v>45</v>
      </c>
      <c r="CB76">
        <f t="shared" si="5"/>
        <v>43</v>
      </c>
      <c r="CC76" s="2">
        <f t="shared" si="0"/>
        <v>0.05</v>
      </c>
      <c r="CD76" s="4">
        <f t="shared" si="1"/>
        <v>597.17975765246774</v>
      </c>
      <c r="CE76" s="1">
        <f t="shared" si="2"/>
        <v>2499.9999999999927</v>
      </c>
      <c r="CF76" s="4">
        <f t="shared" si="3"/>
        <v>0</v>
      </c>
      <c r="CG76" s="4">
        <f t="shared" si="20"/>
        <v>0</v>
      </c>
      <c r="CH76" s="4">
        <f t="shared" si="6"/>
        <v>1902.820242347525</v>
      </c>
      <c r="CI76" s="4">
        <f t="shared" si="4"/>
        <v>141420.32159424474</v>
      </c>
      <c r="CK76" s="83">
        <f t="shared" si="17"/>
        <v>356.75311863136471</v>
      </c>
      <c r="CL76" s="1">
        <f t="shared" si="7"/>
        <v>1250</v>
      </c>
      <c r="CM76" s="1">
        <f t="shared" si="15"/>
        <v>893.24688136863529</v>
      </c>
      <c r="CN76" s="83">
        <f t="shared" si="16"/>
        <v>184566.85811110976</v>
      </c>
      <c r="CO76" s="84">
        <v>37</v>
      </c>
    </row>
    <row r="77" spans="1:93" hidden="1" x14ac:dyDescent="0.35">
      <c r="A77" s="74">
        <f t="shared" si="8"/>
        <v>38</v>
      </c>
      <c r="B77" s="75">
        <f t="shared" si="9"/>
        <v>0.05</v>
      </c>
      <c r="C77" s="76">
        <f t="shared" si="10"/>
        <v>636.33109769706914</v>
      </c>
      <c r="D77" s="77">
        <f t="shared" si="11"/>
        <v>2500</v>
      </c>
      <c r="E77" s="76">
        <f t="shared" si="24"/>
        <v>0</v>
      </c>
      <c r="F77" s="76"/>
      <c r="G77" s="76">
        <f t="shared" si="21"/>
        <v>0</v>
      </c>
      <c r="H77" s="76">
        <f t="shared" si="13"/>
        <v>1863.6689023029307</v>
      </c>
      <c r="I77" s="91">
        <f t="shared" si="14"/>
        <v>150855.7945449937</v>
      </c>
      <c r="J77" s="16"/>
      <c r="M77" s="95"/>
      <c r="N77" s="85"/>
      <c r="O77" s="87">
        <f t="shared" ref="O77:O86" si="25">O76-($O$75-$O$87)/12</f>
        <v>142127.06770025444</v>
      </c>
      <c r="P77" s="41"/>
      <c r="Q77" s="80">
        <f t="shared" si="19"/>
        <v>150855.79454499393</v>
      </c>
      <c r="R77" s="18"/>
      <c r="S77" s="90">
        <f>SUM($C$40:C77)</f>
        <v>29355.794544993696</v>
      </c>
      <c r="T77" s="81"/>
      <c r="U77" s="80">
        <f>SUM($CD$32:CD71)</f>
        <v>29355.794544993732</v>
      </c>
      <c r="V77" s="18"/>
      <c r="W77" s="18"/>
      <c r="X77" s="18"/>
      <c r="AC77" s="3" t="s">
        <v>45</v>
      </c>
      <c r="CB77">
        <f t="shared" si="5"/>
        <v>44</v>
      </c>
      <c r="CC77" s="2">
        <f t="shared" si="0"/>
        <v>0.05</v>
      </c>
      <c r="CD77" s="4">
        <f t="shared" si="1"/>
        <v>589.25133997601972</v>
      </c>
      <c r="CE77" s="1">
        <f t="shared" si="2"/>
        <v>2499.9999999999927</v>
      </c>
      <c r="CF77" s="4">
        <f t="shared" si="3"/>
        <v>0</v>
      </c>
      <c r="CG77" s="4">
        <f t="shared" si="20"/>
        <v>0</v>
      </c>
      <c r="CH77" s="4">
        <f t="shared" si="6"/>
        <v>1910.7486600239731</v>
      </c>
      <c r="CI77" s="4">
        <f t="shared" si="4"/>
        <v>139509.57293422078</v>
      </c>
      <c r="CK77" s="83">
        <f t="shared" si="17"/>
        <v>355.03485900539863</v>
      </c>
      <c r="CL77" s="1">
        <f t="shared" si="7"/>
        <v>1250</v>
      </c>
      <c r="CM77" s="1">
        <f t="shared" si="15"/>
        <v>894.96514099460137</v>
      </c>
      <c r="CN77" s="83">
        <f t="shared" si="16"/>
        <v>183671.89297011515</v>
      </c>
      <c r="CO77" s="84">
        <v>38</v>
      </c>
    </row>
    <row r="78" spans="1:93" hidden="1" x14ac:dyDescent="0.35">
      <c r="A78" s="74">
        <f t="shared" si="8"/>
        <v>39</v>
      </c>
      <c r="B78" s="75">
        <f t="shared" si="9"/>
        <v>0.05</v>
      </c>
      <c r="C78" s="76">
        <f t="shared" si="10"/>
        <v>628.56581060414044</v>
      </c>
      <c r="D78" s="77">
        <f t="shared" si="11"/>
        <v>2500</v>
      </c>
      <c r="E78" s="76">
        <f t="shared" si="24"/>
        <v>0</v>
      </c>
      <c r="F78" s="76"/>
      <c r="G78" s="76">
        <f t="shared" si="21"/>
        <v>0</v>
      </c>
      <c r="H78" s="76">
        <f t="shared" si="13"/>
        <v>1871.4341893958594</v>
      </c>
      <c r="I78" s="91">
        <f t="shared" si="14"/>
        <v>148984.36035559783</v>
      </c>
      <c r="J78" s="16"/>
      <c r="M78" s="95"/>
      <c r="N78" s="85"/>
      <c r="O78" s="87">
        <f t="shared" si="25"/>
        <v>139977.77763535653</v>
      </c>
      <c r="P78" s="41"/>
      <c r="Q78" s="80">
        <f t="shared" si="19"/>
        <v>148984.36035559807</v>
      </c>
      <c r="R78" s="18"/>
      <c r="S78" s="90">
        <f>SUM($C$40:C78)</f>
        <v>29984.360355597837</v>
      </c>
      <c r="T78" s="81"/>
      <c r="U78" s="80">
        <f>SUM($CD$32:CD72)</f>
        <v>29984.360355597873</v>
      </c>
      <c r="V78" s="18"/>
      <c r="W78" s="18"/>
      <c r="X78" s="18"/>
      <c r="AC78" s="3" t="s">
        <v>45</v>
      </c>
      <c r="CB78">
        <f t="shared" si="5"/>
        <v>45</v>
      </c>
      <c r="CC78" s="2">
        <f t="shared" si="0"/>
        <v>0.05</v>
      </c>
      <c r="CD78" s="4">
        <f t="shared" si="1"/>
        <v>581.28988722591987</v>
      </c>
      <c r="CE78" s="1">
        <f t="shared" si="2"/>
        <v>2499.9999999999927</v>
      </c>
      <c r="CF78" s="4">
        <f t="shared" si="3"/>
        <v>0</v>
      </c>
      <c r="CG78" s="4">
        <f t="shared" si="20"/>
        <v>0</v>
      </c>
      <c r="CH78" s="4">
        <f t="shared" si="6"/>
        <v>1918.710112774073</v>
      </c>
      <c r="CI78" s="4">
        <f t="shared" si="4"/>
        <v>137590.8628214467</v>
      </c>
      <c r="CK78" s="83">
        <f t="shared" si="17"/>
        <v>353.31329411612427</v>
      </c>
      <c r="CL78" s="1">
        <f t="shared" si="7"/>
        <v>1250</v>
      </c>
      <c r="CM78" s="1">
        <f t="shared" si="15"/>
        <v>896.68670588387567</v>
      </c>
      <c r="CN78" s="83">
        <f t="shared" si="16"/>
        <v>182775.20626423127</v>
      </c>
      <c r="CO78" s="84">
        <v>39</v>
      </c>
    </row>
    <row r="79" spans="1:93" hidden="1" x14ac:dyDescent="0.35">
      <c r="A79" s="74">
        <f t="shared" si="8"/>
        <v>40</v>
      </c>
      <c r="B79" s="75">
        <f t="shared" si="9"/>
        <v>0.05</v>
      </c>
      <c r="C79" s="76">
        <f t="shared" si="10"/>
        <v>620.76816814832432</v>
      </c>
      <c r="D79" s="77">
        <f t="shared" si="11"/>
        <v>2500</v>
      </c>
      <c r="E79" s="76">
        <f t="shared" si="24"/>
        <v>0</v>
      </c>
      <c r="F79" s="76"/>
      <c r="G79" s="76">
        <f t="shared" si="21"/>
        <v>0</v>
      </c>
      <c r="H79" s="76">
        <f t="shared" si="13"/>
        <v>1879.2318318516757</v>
      </c>
      <c r="I79" s="91">
        <f t="shared" si="14"/>
        <v>147105.12852374616</v>
      </c>
      <c r="J79" s="16"/>
      <c r="M79" s="95"/>
      <c r="N79" s="85"/>
      <c r="O79" s="87">
        <f t="shared" si="25"/>
        <v>137828.48757045862</v>
      </c>
      <c r="P79" s="41"/>
      <c r="Q79" s="80">
        <f t="shared" si="19"/>
        <v>147105.12852374639</v>
      </c>
      <c r="R79" s="18"/>
      <c r="S79" s="90">
        <f>SUM($C$40:C79)</f>
        <v>30605.12852374616</v>
      </c>
      <c r="T79" s="81"/>
      <c r="U79" s="80">
        <f>SUM($CD$32:CD73)</f>
        <v>30605.1285237462</v>
      </c>
      <c r="V79" s="18"/>
      <c r="W79" s="18"/>
      <c r="X79" s="18"/>
      <c r="AC79" s="3" t="s">
        <v>45</v>
      </c>
      <c r="CB79">
        <f t="shared" si="5"/>
        <v>46</v>
      </c>
      <c r="CC79" s="2">
        <f t="shared" si="0"/>
        <v>0.05</v>
      </c>
      <c r="CD79" s="4">
        <f t="shared" si="1"/>
        <v>573.29526175602791</v>
      </c>
      <c r="CE79" s="1">
        <f t="shared" si="2"/>
        <v>2499.9999999999927</v>
      </c>
      <c r="CF79" s="4">
        <f t="shared" si="3"/>
        <v>0</v>
      </c>
      <c r="CG79" s="4">
        <f t="shared" si="20"/>
        <v>0</v>
      </c>
      <c r="CH79" s="4">
        <f t="shared" si="6"/>
        <v>1926.7047382439648</v>
      </c>
      <c r="CI79" s="4">
        <f t="shared" si="4"/>
        <v>135664.15808320272</v>
      </c>
      <c r="CK79" s="83">
        <f t="shared" si="17"/>
        <v>351.58841760550041</v>
      </c>
      <c r="CL79" s="1">
        <f t="shared" si="7"/>
        <v>1250</v>
      </c>
      <c r="CM79" s="1">
        <f t="shared" si="15"/>
        <v>898.41158239449965</v>
      </c>
      <c r="CN79" s="83">
        <f t="shared" si="16"/>
        <v>181876.79468183676</v>
      </c>
      <c r="CO79" s="84">
        <v>40</v>
      </c>
    </row>
    <row r="80" spans="1:93" hidden="1" x14ac:dyDescent="0.35">
      <c r="A80" s="74">
        <f t="shared" si="8"/>
        <v>41</v>
      </c>
      <c r="B80" s="75">
        <f t="shared" si="9"/>
        <v>0.05</v>
      </c>
      <c r="C80" s="76">
        <f t="shared" si="10"/>
        <v>612.93803551560893</v>
      </c>
      <c r="D80" s="77">
        <f t="shared" si="11"/>
        <v>2500</v>
      </c>
      <c r="E80" s="76">
        <f t="shared" si="24"/>
        <v>0</v>
      </c>
      <c r="F80" s="76"/>
      <c r="G80" s="76">
        <f t="shared" si="21"/>
        <v>0</v>
      </c>
      <c r="H80" s="76">
        <f t="shared" si="13"/>
        <v>1887.061964484391</v>
      </c>
      <c r="I80" s="91">
        <f t="shared" si="14"/>
        <v>145218.06655926176</v>
      </c>
      <c r="J80" s="16"/>
      <c r="M80" s="95"/>
      <c r="N80" s="85"/>
      <c r="O80" s="87">
        <f t="shared" si="25"/>
        <v>135679.1975055607</v>
      </c>
      <c r="P80" s="41"/>
      <c r="Q80" s="80">
        <f t="shared" si="19"/>
        <v>145218.06655926199</v>
      </c>
      <c r="R80" s="18"/>
      <c r="S80" s="90">
        <f>SUM($C$40:C80)</f>
        <v>31218.06655926177</v>
      </c>
      <c r="T80" s="81"/>
      <c r="U80" s="80">
        <f>SUM($CD$32:CD74)</f>
        <v>31218.06655926181</v>
      </c>
      <c r="V80" s="18"/>
      <c r="W80" s="18"/>
      <c r="X80" s="18"/>
      <c r="AC80" s="3" t="s">
        <v>45</v>
      </c>
      <c r="CB80">
        <f t="shared" si="5"/>
        <v>47</v>
      </c>
      <c r="CC80" s="2">
        <f t="shared" si="0"/>
        <v>0.05</v>
      </c>
      <c r="CD80" s="4">
        <f t="shared" si="1"/>
        <v>565.26732534667804</v>
      </c>
      <c r="CE80" s="1">
        <f t="shared" si="2"/>
        <v>2499.9999999999927</v>
      </c>
      <c r="CF80" s="4">
        <f t="shared" si="3"/>
        <v>0</v>
      </c>
      <c r="CG80" s="4">
        <f t="shared" si="20"/>
        <v>0</v>
      </c>
      <c r="CH80" s="4">
        <f t="shared" si="6"/>
        <v>1934.7326746533147</v>
      </c>
      <c r="CI80" s="4">
        <f t="shared" si="4"/>
        <v>133729.4254085494</v>
      </c>
      <c r="CK80" s="83">
        <f t="shared" si="17"/>
        <v>349.86022310325546</v>
      </c>
      <c r="CL80" s="1">
        <f t="shared" si="7"/>
        <v>1250</v>
      </c>
      <c r="CM80" s="1">
        <f t="shared" si="15"/>
        <v>900.13977689674448</v>
      </c>
      <c r="CN80" s="83">
        <f t="shared" si="16"/>
        <v>180976.65490494002</v>
      </c>
      <c r="CO80" s="84">
        <v>41</v>
      </c>
    </row>
    <row r="81" spans="1:93" hidden="1" x14ac:dyDescent="0.35">
      <c r="A81" s="74">
        <f t="shared" si="8"/>
        <v>42</v>
      </c>
      <c r="B81" s="75">
        <f t="shared" si="9"/>
        <v>0.05</v>
      </c>
      <c r="C81" s="76">
        <f t="shared" si="10"/>
        <v>605.07527733025734</v>
      </c>
      <c r="D81" s="77">
        <f t="shared" si="11"/>
        <v>2500</v>
      </c>
      <c r="E81" s="76">
        <f t="shared" si="24"/>
        <v>0</v>
      </c>
      <c r="F81" s="76"/>
      <c r="G81" s="76">
        <f t="shared" si="21"/>
        <v>0</v>
      </c>
      <c r="H81" s="76">
        <f t="shared" si="13"/>
        <v>1894.9247226697426</v>
      </c>
      <c r="I81" s="91">
        <f t="shared" si="14"/>
        <v>143323.14183659203</v>
      </c>
      <c r="J81" s="16"/>
      <c r="M81" s="95"/>
      <c r="N81" s="85"/>
      <c r="O81" s="87">
        <f t="shared" si="25"/>
        <v>133529.90744066279</v>
      </c>
      <c r="P81" s="41"/>
      <c r="Q81" s="80">
        <f t="shared" si="19"/>
        <v>143323.14183659226</v>
      </c>
      <c r="R81" s="18"/>
      <c r="S81" s="90">
        <f>SUM($C$40:C81)</f>
        <v>31823.141836592025</v>
      </c>
      <c r="T81" s="81"/>
      <c r="U81" s="80">
        <f>SUM($CD$32:CD75)</f>
        <v>31823.141836592069</v>
      </c>
      <c r="V81" s="18"/>
      <c r="W81" s="18"/>
      <c r="X81" s="18"/>
      <c r="AC81" s="3" t="s">
        <v>45</v>
      </c>
      <c r="CB81">
        <f t="shared" si="5"/>
        <v>48</v>
      </c>
      <c r="CC81" s="2">
        <f t="shared" si="0"/>
        <v>0.05</v>
      </c>
      <c r="CD81" s="4">
        <f t="shared" si="1"/>
        <v>557.20593920228919</v>
      </c>
      <c r="CE81" s="1">
        <f t="shared" si="2"/>
        <v>2499.9999999999927</v>
      </c>
      <c r="CF81" s="4">
        <f t="shared" si="3"/>
        <v>0</v>
      </c>
      <c r="CG81" s="4">
        <f t="shared" si="20"/>
        <v>0</v>
      </c>
      <c r="CH81" s="4">
        <f t="shared" si="6"/>
        <v>1942.7940607977034</v>
      </c>
      <c r="CI81" s="4">
        <f t="shared" si="4"/>
        <v>131786.63134775171</v>
      </c>
      <c r="CK81" s="83">
        <f t="shared" si="17"/>
        <v>348.12870422686382</v>
      </c>
      <c r="CL81" s="1">
        <f t="shared" si="7"/>
        <v>1250</v>
      </c>
      <c r="CM81" s="1">
        <f t="shared" si="15"/>
        <v>901.87129577313613</v>
      </c>
      <c r="CN81" s="83">
        <f t="shared" si="16"/>
        <v>180074.78360916689</v>
      </c>
      <c r="CO81" s="84">
        <v>42</v>
      </c>
    </row>
    <row r="82" spans="1:93" hidden="1" x14ac:dyDescent="0.35">
      <c r="A82" s="74">
        <f t="shared" si="8"/>
        <v>43</v>
      </c>
      <c r="B82" s="75">
        <f t="shared" si="9"/>
        <v>0.05</v>
      </c>
      <c r="C82" s="76">
        <f t="shared" si="10"/>
        <v>597.17975765246683</v>
      </c>
      <c r="D82" s="77">
        <f t="shared" si="11"/>
        <v>2500</v>
      </c>
      <c r="E82" s="76">
        <f t="shared" si="24"/>
        <v>0</v>
      </c>
      <c r="F82" s="76"/>
      <c r="G82" s="76">
        <f t="shared" si="21"/>
        <v>0</v>
      </c>
      <c r="H82" s="76">
        <f t="shared" si="13"/>
        <v>1902.8202423475332</v>
      </c>
      <c r="I82" s="91">
        <f t="shared" si="14"/>
        <v>141420.32159424448</v>
      </c>
      <c r="J82" s="16"/>
      <c r="M82" s="95"/>
      <c r="N82" s="85"/>
      <c r="O82" s="87">
        <f t="shared" si="25"/>
        <v>131380.61737576488</v>
      </c>
      <c r="P82" s="41"/>
      <c r="Q82" s="80">
        <f t="shared" si="19"/>
        <v>141420.32159424474</v>
      </c>
      <c r="R82" s="18"/>
      <c r="S82" s="90">
        <f>SUM($C$40:C82)</f>
        <v>32420.321594244491</v>
      </c>
      <c r="T82" s="81"/>
      <c r="U82" s="80">
        <f>SUM($CD$32:CD76)</f>
        <v>32420.321594244539</v>
      </c>
      <c r="V82" s="18"/>
      <c r="W82" s="18"/>
      <c r="X82" s="18"/>
      <c r="AC82" s="3" t="s">
        <v>45</v>
      </c>
      <c r="CB82">
        <f t="shared" si="5"/>
        <v>49</v>
      </c>
      <c r="CC82" s="2">
        <f t="shared" si="0"/>
        <v>0.05</v>
      </c>
      <c r="CD82" s="4">
        <f t="shared" si="1"/>
        <v>549.11096394896549</v>
      </c>
      <c r="CE82" s="1">
        <f t="shared" si="2"/>
        <v>2499.9999999999927</v>
      </c>
      <c r="CF82" s="4">
        <f t="shared" si="3"/>
        <v>0</v>
      </c>
      <c r="CG82" s="4">
        <f t="shared" si="20"/>
        <v>0</v>
      </c>
      <c r="CH82" s="4">
        <f t="shared" si="6"/>
        <v>1950.8890360510272</v>
      </c>
      <c r="CI82" s="4">
        <f t="shared" si="4"/>
        <v>129835.74231170068</v>
      </c>
      <c r="CK82" s="83">
        <f t="shared" si="17"/>
        <v>346.39385458152242</v>
      </c>
      <c r="CL82" s="1">
        <f t="shared" si="7"/>
        <v>1250</v>
      </c>
      <c r="CM82" s="1">
        <f t="shared" si="15"/>
        <v>903.60614541847758</v>
      </c>
      <c r="CN82" s="83">
        <f t="shared" si="16"/>
        <v>179171.1774637484</v>
      </c>
      <c r="CO82" s="84">
        <v>43</v>
      </c>
    </row>
    <row r="83" spans="1:93" hidden="1" x14ac:dyDescent="0.35">
      <c r="A83" s="74">
        <f t="shared" si="8"/>
        <v>44</v>
      </c>
      <c r="B83" s="75">
        <f t="shared" si="9"/>
        <v>0.05</v>
      </c>
      <c r="C83" s="76">
        <f t="shared" si="10"/>
        <v>589.2513399760187</v>
      </c>
      <c r="D83" s="77">
        <f t="shared" si="11"/>
        <v>2500</v>
      </c>
      <c r="E83" s="76">
        <f t="shared" si="24"/>
        <v>0</v>
      </c>
      <c r="F83" s="76"/>
      <c r="G83" s="76">
        <f t="shared" si="21"/>
        <v>0</v>
      </c>
      <c r="H83" s="76">
        <f t="shared" si="13"/>
        <v>1910.7486600239813</v>
      </c>
      <c r="I83" s="91">
        <f t="shared" si="14"/>
        <v>139509.57293422049</v>
      </c>
      <c r="J83" s="16"/>
      <c r="M83" s="95"/>
      <c r="N83" s="85"/>
      <c r="O83" s="87">
        <f t="shared" si="25"/>
        <v>129231.32731086697</v>
      </c>
      <c r="P83" s="41"/>
      <c r="Q83" s="80">
        <f t="shared" si="19"/>
        <v>139509.57293422078</v>
      </c>
      <c r="R83" s="18"/>
      <c r="S83" s="90">
        <f>SUM($C$40:C83)</f>
        <v>33009.572934220509</v>
      </c>
      <c r="T83" s="81"/>
      <c r="U83" s="80">
        <f>SUM($CD$32:CD77)</f>
        <v>33009.57293422056</v>
      </c>
      <c r="V83" s="18"/>
      <c r="W83" s="18"/>
      <c r="X83" s="18"/>
      <c r="AC83" s="3" t="s">
        <v>45</v>
      </c>
      <c r="CB83">
        <f t="shared" si="5"/>
        <v>50</v>
      </c>
      <c r="CC83" s="2">
        <f t="shared" si="0"/>
        <v>0.05</v>
      </c>
      <c r="CD83" s="4">
        <f t="shared" si="1"/>
        <v>540.9822596320862</v>
      </c>
      <c r="CE83" s="1">
        <f t="shared" si="2"/>
        <v>2499.9999999999927</v>
      </c>
      <c r="CF83" s="4">
        <f t="shared" si="3"/>
        <v>0</v>
      </c>
      <c r="CG83" s="4">
        <f t="shared" si="20"/>
        <v>0</v>
      </c>
      <c r="CH83" s="4">
        <f t="shared" si="6"/>
        <v>1959.0177403679065</v>
      </c>
      <c r="CI83" s="4">
        <f t="shared" si="4"/>
        <v>127876.72457133277</v>
      </c>
      <c r="CK83" s="83">
        <f t="shared" si="17"/>
        <v>344.65566776012713</v>
      </c>
      <c r="CL83" s="1">
        <f t="shared" si="7"/>
        <v>1250</v>
      </c>
      <c r="CM83" s="1">
        <f t="shared" si="15"/>
        <v>905.34433223987287</v>
      </c>
      <c r="CN83" s="83">
        <f t="shared" si="16"/>
        <v>178265.83313150852</v>
      </c>
      <c r="CO83" s="84">
        <v>44</v>
      </c>
    </row>
    <row r="84" spans="1:93" hidden="1" x14ac:dyDescent="0.35">
      <c r="A84" s="74">
        <f t="shared" si="8"/>
        <v>45</v>
      </c>
      <c r="B84" s="75">
        <f t="shared" si="9"/>
        <v>0.05</v>
      </c>
      <c r="C84" s="76">
        <f t="shared" si="10"/>
        <v>581.28988722591873</v>
      </c>
      <c r="D84" s="77">
        <f t="shared" si="11"/>
        <v>2500</v>
      </c>
      <c r="E84" s="76">
        <f t="shared" si="24"/>
        <v>0</v>
      </c>
      <c r="F84" s="76"/>
      <c r="G84" s="76">
        <f t="shared" ref="G84:G115" si="26">IF(I83&gt;1,IF(G72&gt;1,IF(I83&lt;$E$16,(I83-D84+C84),G72),0),0)</f>
        <v>0</v>
      </c>
      <c r="H84" s="76">
        <f t="shared" si="13"/>
        <v>1918.7101127740812</v>
      </c>
      <c r="I84" s="91">
        <f t="shared" si="14"/>
        <v>137590.86282144641</v>
      </c>
      <c r="J84" s="16"/>
      <c r="M84" s="95"/>
      <c r="N84" s="85"/>
      <c r="O84" s="87">
        <f t="shared" si="25"/>
        <v>127082.03724596906</v>
      </c>
      <c r="P84" s="41"/>
      <c r="Q84" s="80">
        <f t="shared" si="19"/>
        <v>137590.8628214467</v>
      </c>
      <c r="R84" s="18"/>
      <c r="S84" s="90">
        <f>SUM($C$40:C84)</f>
        <v>33590.862821446426</v>
      </c>
      <c r="T84" s="81"/>
      <c r="U84" s="80">
        <f>SUM($CD$32:CD78)</f>
        <v>33590.862821446477</v>
      </c>
      <c r="V84" s="18"/>
      <c r="W84" s="18"/>
      <c r="X84" s="18"/>
      <c r="AC84" s="3" t="s">
        <v>45</v>
      </c>
      <c r="CB84">
        <f t="shared" si="5"/>
        <v>51</v>
      </c>
      <c r="CC84" s="2">
        <f t="shared" si="0"/>
        <v>0.05</v>
      </c>
      <c r="CD84" s="4">
        <f t="shared" si="1"/>
        <v>532.81968571388654</v>
      </c>
      <c r="CE84" s="1">
        <f t="shared" si="2"/>
        <v>2499.9999999999927</v>
      </c>
      <c r="CF84" s="4">
        <f t="shared" si="3"/>
        <v>0</v>
      </c>
      <c r="CG84" s="4">
        <f t="shared" si="20"/>
        <v>0</v>
      </c>
      <c r="CH84" s="4">
        <f t="shared" si="6"/>
        <v>1967.1803142861063</v>
      </c>
      <c r="CI84" s="4">
        <f t="shared" si="4"/>
        <v>125909.54425704667</v>
      </c>
      <c r="CK84" s="83">
        <f t="shared" si="17"/>
        <v>342.91413734324902</v>
      </c>
      <c r="CL84" s="1">
        <f t="shared" si="7"/>
        <v>1250</v>
      </c>
      <c r="CM84" s="1">
        <f t="shared" si="15"/>
        <v>907.08586265675103</v>
      </c>
      <c r="CN84" s="83">
        <f t="shared" si="16"/>
        <v>177358.74726885176</v>
      </c>
      <c r="CO84" s="84">
        <v>45</v>
      </c>
    </row>
    <row r="85" spans="1:93" hidden="1" x14ac:dyDescent="0.35">
      <c r="A85" s="74">
        <f t="shared" si="8"/>
        <v>46</v>
      </c>
      <c r="B85" s="75">
        <f t="shared" si="9"/>
        <v>0.05</v>
      </c>
      <c r="C85" s="76">
        <f t="shared" si="10"/>
        <v>573.29526175602678</v>
      </c>
      <c r="D85" s="77">
        <f t="shared" si="11"/>
        <v>2500</v>
      </c>
      <c r="E85" s="76">
        <f t="shared" si="24"/>
        <v>0</v>
      </c>
      <c r="F85" s="76"/>
      <c r="G85" s="76">
        <f t="shared" si="26"/>
        <v>0</v>
      </c>
      <c r="H85" s="76">
        <f t="shared" si="13"/>
        <v>1926.7047382439732</v>
      </c>
      <c r="I85" s="91">
        <f t="shared" si="14"/>
        <v>135664.15808320243</v>
      </c>
      <c r="J85" s="16"/>
      <c r="M85" s="95"/>
      <c r="N85" s="85"/>
      <c r="O85" s="87">
        <f t="shared" si="25"/>
        <v>124932.74718107114</v>
      </c>
      <c r="P85" s="41"/>
      <c r="Q85" s="80">
        <f t="shared" si="19"/>
        <v>135664.15808320272</v>
      </c>
      <c r="R85" s="18"/>
      <c r="S85" s="90">
        <f>SUM($C$40:C85)</f>
        <v>34164.158083202456</v>
      </c>
      <c r="T85" s="81"/>
      <c r="U85" s="80">
        <f>SUM($CD$32:CD79)</f>
        <v>34164.158083202507</v>
      </c>
      <c r="V85" s="18"/>
      <c r="W85" s="18"/>
      <c r="X85" s="18"/>
      <c r="AC85" s="3" t="s">
        <v>45</v>
      </c>
      <c r="CB85">
        <f t="shared" si="5"/>
        <v>52</v>
      </c>
      <c r="CC85" s="2">
        <f t="shared" si="0"/>
        <v>0.05</v>
      </c>
      <c r="CD85" s="4">
        <f t="shared" si="1"/>
        <v>524.6231010710278</v>
      </c>
      <c r="CE85" s="1">
        <f t="shared" si="2"/>
        <v>2499.9999999999927</v>
      </c>
      <c r="CF85" s="4">
        <f t="shared" si="3"/>
        <v>0</v>
      </c>
      <c r="CG85" s="4">
        <f t="shared" si="20"/>
        <v>0</v>
      </c>
      <c r="CH85" s="4">
        <f t="shared" si="6"/>
        <v>1975.3768989289649</v>
      </c>
      <c r="CI85" s="4">
        <f t="shared" si="4"/>
        <v>123934.1673581177</v>
      </c>
      <c r="CK85" s="83">
        <f t="shared" si="17"/>
        <v>341.16925689911068</v>
      </c>
      <c r="CL85" s="1">
        <f t="shared" si="7"/>
        <v>1250</v>
      </c>
      <c r="CM85" s="1">
        <f t="shared" si="15"/>
        <v>908.83074310088932</v>
      </c>
      <c r="CN85" s="83">
        <f t="shared" si="16"/>
        <v>176449.91652575086</v>
      </c>
      <c r="CO85" s="84">
        <v>46</v>
      </c>
    </row>
    <row r="86" spans="1:93" hidden="1" x14ac:dyDescent="0.35">
      <c r="A86" s="74">
        <f t="shared" si="8"/>
        <v>47</v>
      </c>
      <c r="B86" s="75">
        <f t="shared" si="9"/>
        <v>0.05</v>
      </c>
      <c r="C86" s="76">
        <f t="shared" si="10"/>
        <v>565.26732534667678</v>
      </c>
      <c r="D86" s="77">
        <f t="shared" si="11"/>
        <v>2500</v>
      </c>
      <c r="E86" s="76">
        <f t="shared" si="24"/>
        <v>0</v>
      </c>
      <c r="F86" s="76"/>
      <c r="G86" s="76">
        <f t="shared" si="26"/>
        <v>0</v>
      </c>
      <c r="H86" s="76">
        <f t="shared" si="13"/>
        <v>1934.7326746533231</v>
      </c>
      <c r="I86" s="91">
        <f t="shared" si="14"/>
        <v>133729.42540854911</v>
      </c>
      <c r="J86" s="16"/>
      <c r="M86" s="95"/>
      <c r="N86" s="85"/>
      <c r="O86" s="87">
        <f t="shared" si="25"/>
        <v>122783.45711617323</v>
      </c>
      <c r="P86" s="41"/>
      <c r="Q86" s="80">
        <f t="shared" si="19"/>
        <v>133729.4254085494</v>
      </c>
      <c r="R86" s="18"/>
      <c r="S86" s="90">
        <f>SUM($C$40:C86)</f>
        <v>34729.425408549134</v>
      </c>
      <c r="T86" s="81"/>
      <c r="U86" s="80">
        <f>SUM($CD$32:CD80)</f>
        <v>34729.425408549185</v>
      </c>
      <c r="V86" s="18"/>
      <c r="W86" s="18"/>
      <c r="X86" s="18"/>
      <c r="AC86" s="3" t="s">
        <v>45</v>
      </c>
      <c r="CB86">
        <f t="shared" si="5"/>
        <v>53</v>
      </c>
      <c r="CC86" s="2">
        <f t="shared" si="0"/>
        <v>0.05</v>
      </c>
      <c r="CD86" s="4">
        <f t="shared" si="1"/>
        <v>516.39236399215713</v>
      </c>
      <c r="CE86" s="1">
        <f t="shared" si="2"/>
        <v>2499.9999999999927</v>
      </c>
      <c r="CF86" s="4">
        <f t="shared" si="3"/>
        <v>0</v>
      </c>
      <c r="CG86" s="4">
        <f t="shared" si="20"/>
        <v>0</v>
      </c>
      <c r="CH86" s="4">
        <f t="shared" si="6"/>
        <v>1983.6076360078355</v>
      </c>
      <c r="CI86" s="4">
        <f t="shared" si="4"/>
        <v>121950.55972210987</v>
      </c>
      <c r="CK86" s="83">
        <f t="shared" si="17"/>
        <v>339.42101998356242</v>
      </c>
      <c r="CL86" s="1">
        <f t="shared" si="7"/>
        <v>1250</v>
      </c>
      <c r="CM86" s="1">
        <f t="shared" si="15"/>
        <v>910.57898001643753</v>
      </c>
      <c r="CN86" s="83">
        <f t="shared" si="16"/>
        <v>175539.33754573442</v>
      </c>
      <c r="CO86" s="84">
        <v>47</v>
      </c>
    </row>
    <row r="87" spans="1:93" hidden="1" x14ac:dyDescent="0.35">
      <c r="A87" s="74">
        <f t="shared" si="8"/>
        <v>48</v>
      </c>
      <c r="B87" s="75">
        <f t="shared" si="9"/>
        <v>0.05</v>
      </c>
      <c r="C87" s="76">
        <f t="shared" si="10"/>
        <v>557.20593920228794</v>
      </c>
      <c r="D87" s="77">
        <f t="shared" si="11"/>
        <v>2500</v>
      </c>
      <c r="E87" s="76">
        <f t="shared" si="24"/>
        <v>0</v>
      </c>
      <c r="F87" s="76"/>
      <c r="G87" s="76">
        <f t="shared" si="26"/>
        <v>0</v>
      </c>
      <c r="H87" s="76">
        <f t="shared" si="13"/>
        <v>1942.7940607977121</v>
      </c>
      <c r="I87" s="91">
        <f t="shared" si="14"/>
        <v>131786.63134775139</v>
      </c>
      <c r="J87" s="16"/>
      <c r="M87" s="95"/>
      <c r="N87" s="85" t="s">
        <v>45</v>
      </c>
      <c r="O87" s="87">
        <f>CN143</f>
        <v>120634.16705127523</v>
      </c>
      <c r="P87" s="41"/>
      <c r="Q87" s="80">
        <f t="shared" si="19"/>
        <v>131786.63134775171</v>
      </c>
      <c r="R87" s="18"/>
      <c r="S87" s="90">
        <f>SUM($C$40:C87)</f>
        <v>35286.63134775142</v>
      </c>
      <c r="T87" s="81">
        <v>4</v>
      </c>
      <c r="U87" s="80">
        <f>SUM($CD$32:CD81)</f>
        <v>35286.63134775147</v>
      </c>
      <c r="V87" s="18"/>
      <c r="W87" s="18"/>
      <c r="X87" s="18"/>
      <c r="AC87" s="3" t="s">
        <v>45</v>
      </c>
      <c r="CB87">
        <f t="shared" si="5"/>
        <v>54</v>
      </c>
      <c r="CC87" s="2">
        <f t="shared" si="0"/>
        <v>0.05</v>
      </c>
      <c r="CD87" s="4">
        <f t="shared" si="1"/>
        <v>508.12733217545781</v>
      </c>
      <c r="CE87" s="1">
        <f t="shared" si="2"/>
        <v>2499.9999999999927</v>
      </c>
      <c r="CF87" s="4">
        <f t="shared" si="3"/>
        <v>0</v>
      </c>
      <c r="CG87" s="4">
        <f t="shared" si="20"/>
        <v>0</v>
      </c>
      <c r="CH87" s="4">
        <f t="shared" si="6"/>
        <v>1991.8726678245348</v>
      </c>
      <c r="CI87" s="4">
        <f t="shared" si="4"/>
        <v>119958.68705428534</v>
      </c>
      <c r="CK87" s="83">
        <f t="shared" si="17"/>
        <v>337.66942014005861</v>
      </c>
      <c r="CL87" s="1">
        <f t="shared" si="7"/>
        <v>1250</v>
      </c>
      <c r="CM87" s="1">
        <f t="shared" si="15"/>
        <v>912.33057985994139</v>
      </c>
      <c r="CN87" s="83">
        <f t="shared" si="16"/>
        <v>174627.00696587449</v>
      </c>
      <c r="CO87" s="84">
        <v>48</v>
      </c>
    </row>
    <row r="88" spans="1:93" hidden="1" x14ac:dyDescent="0.35">
      <c r="A88" s="74">
        <f t="shared" si="8"/>
        <v>49</v>
      </c>
      <c r="B88" s="75">
        <f t="shared" si="9"/>
        <v>0.05</v>
      </c>
      <c r="C88" s="76">
        <f t="shared" si="10"/>
        <v>549.11096394896413</v>
      </c>
      <c r="D88" s="77">
        <f t="shared" si="11"/>
        <v>2500</v>
      </c>
      <c r="E88" s="76">
        <f t="shared" si="24"/>
        <v>0</v>
      </c>
      <c r="F88" s="76"/>
      <c r="G88" s="76">
        <f t="shared" si="26"/>
        <v>0</v>
      </c>
      <c r="H88" s="76">
        <f t="shared" si="13"/>
        <v>1950.8890360510359</v>
      </c>
      <c r="I88" s="91">
        <f t="shared" si="14"/>
        <v>129835.74231170035</v>
      </c>
      <c r="J88" s="16"/>
      <c r="M88" s="95"/>
      <c r="N88" s="85"/>
      <c r="O88" s="87">
        <f>O87-($O$87-$O$99)/12</f>
        <v>118374.75769557909</v>
      </c>
      <c r="P88" s="41"/>
      <c r="Q88" s="80">
        <f t="shared" si="19"/>
        <v>129835.74231170068</v>
      </c>
      <c r="R88" s="18"/>
      <c r="S88" s="90">
        <f>SUM($C$40:C88)</f>
        <v>35835.742311700385</v>
      </c>
      <c r="T88" s="81"/>
      <c r="U88" s="80">
        <f>SUM($CD$32:CD82)</f>
        <v>35835.742311700436</v>
      </c>
      <c r="V88" s="18"/>
      <c r="W88" s="18"/>
      <c r="X88" s="18"/>
      <c r="AC88" s="3" t="s">
        <v>45</v>
      </c>
      <c r="CB88">
        <f t="shared" si="5"/>
        <v>55</v>
      </c>
      <c r="CC88" s="2">
        <f t="shared" si="0"/>
        <v>0.05</v>
      </c>
      <c r="CD88" s="4">
        <f t="shared" si="1"/>
        <v>499.82786272618898</v>
      </c>
      <c r="CE88" s="1">
        <f t="shared" si="2"/>
        <v>2499.9999999999927</v>
      </c>
      <c r="CF88" s="4">
        <f t="shared" si="3"/>
        <v>0</v>
      </c>
      <c r="CG88" s="4">
        <f t="shared" si="20"/>
        <v>0</v>
      </c>
      <c r="CH88" s="4">
        <f t="shared" si="6"/>
        <v>2000.1721372738039</v>
      </c>
      <c r="CI88" s="4">
        <f t="shared" si="4"/>
        <v>117958.51491701153</v>
      </c>
      <c r="CK88" s="83">
        <f t="shared" si="17"/>
        <v>335.91445089963355</v>
      </c>
      <c r="CL88" s="1">
        <f t="shared" si="7"/>
        <v>1250</v>
      </c>
      <c r="CM88" s="1">
        <f t="shared" si="15"/>
        <v>914.08554910036651</v>
      </c>
      <c r="CN88" s="83">
        <f t="shared" si="16"/>
        <v>173712.92141677413</v>
      </c>
      <c r="CO88" s="84">
        <v>49</v>
      </c>
    </row>
    <row r="89" spans="1:93" hidden="1" x14ac:dyDescent="0.35">
      <c r="A89" s="74">
        <f t="shared" si="8"/>
        <v>50</v>
      </c>
      <c r="B89" s="75">
        <f t="shared" si="9"/>
        <v>0.05</v>
      </c>
      <c r="C89" s="76">
        <f t="shared" si="10"/>
        <v>540.98225963208472</v>
      </c>
      <c r="D89" s="77">
        <f t="shared" si="11"/>
        <v>2500</v>
      </c>
      <c r="E89" s="76">
        <f t="shared" si="24"/>
        <v>0</v>
      </c>
      <c r="F89" s="76"/>
      <c r="G89" s="76">
        <f t="shared" si="26"/>
        <v>0</v>
      </c>
      <c r="H89" s="76">
        <f t="shared" si="13"/>
        <v>1959.0177403679154</v>
      </c>
      <c r="I89" s="91">
        <f t="shared" si="14"/>
        <v>127876.72457133244</v>
      </c>
      <c r="J89" s="16"/>
      <c r="M89" s="95"/>
      <c r="N89" s="85"/>
      <c r="O89" s="87">
        <f t="shared" ref="O89:O98" si="27">O88-($O$87-$O$99)/12</f>
        <v>116115.34833988294</v>
      </c>
      <c r="P89" s="41"/>
      <c r="Q89" s="80">
        <f t="shared" si="19"/>
        <v>127876.72457133277</v>
      </c>
      <c r="R89" s="18"/>
      <c r="S89" s="90">
        <f>SUM($C$40:C89)</f>
        <v>36376.724571332474</v>
      </c>
      <c r="T89" s="81"/>
      <c r="U89" s="80">
        <f>SUM($CD$32:CD83)</f>
        <v>36376.724571332525</v>
      </c>
      <c r="V89" s="18"/>
      <c r="W89" s="18"/>
      <c r="X89" s="18"/>
      <c r="AC89" s="3" t="s">
        <v>45</v>
      </c>
      <c r="CB89">
        <f t="shared" si="5"/>
        <v>56</v>
      </c>
      <c r="CC89" s="2">
        <f t="shared" si="0"/>
        <v>0.05</v>
      </c>
      <c r="CD89" s="4">
        <f t="shared" si="1"/>
        <v>491.49381215421471</v>
      </c>
      <c r="CE89" s="1">
        <f t="shared" si="2"/>
        <v>2499.9999999999927</v>
      </c>
      <c r="CF89" s="4">
        <f t="shared" si="3"/>
        <v>0</v>
      </c>
      <c r="CG89" s="4">
        <f t="shared" si="20"/>
        <v>0</v>
      </c>
      <c r="CH89" s="4">
        <f t="shared" si="6"/>
        <v>2008.506187845778</v>
      </c>
      <c r="CI89" s="4">
        <f t="shared" si="4"/>
        <v>115950.00872916575</v>
      </c>
      <c r="CK89" s="83">
        <f t="shared" si="17"/>
        <v>334.15610578087802</v>
      </c>
      <c r="CL89" s="1">
        <f t="shared" si="7"/>
        <v>1250</v>
      </c>
      <c r="CM89" s="1">
        <f t="shared" si="15"/>
        <v>915.84389421912192</v>
      </c>
      <c r="CN89" s="83">
        <f t="shared" si="16"/>
        <v>172797.07752255502</v>
      </c>
      <c r="CO89" s="84">
        <v>50</v>
      </c>
    </row>
    <row r="90" spans="1:93" hidden="1" x14ac:dyDescent="0.35">
      <c r="A90" s="74">
        <f t="shared" si="8"/>
        <v>51</v>
      </c>
      <c r="B90" s="75">
        <f t="shared" si="9"/>
        <v>0.05</v>
      </c>
      <c r="C90" s="76">
        <f t="shared" si="10"/>
        <v>532.81968571388518</v>
      </c>
      <c r="D90" s="77">
        <f t="shared" si="11"/>
        <v>2500</v>
      </c>
      <c r="E90" s="76">
        <f t="shared" si="24"/>
        <v>0</v>
      </c>
      <c r="F90" s="76"/>
      <c r="G90" s="76">
        <f t="shared" si="26"/>
        <v>0</v>
      </c>
      <c r="H90" s="76">
        <f t="shared" si="13"/>
        <v>1967.1803142861149</v>
      </c>
      <c r="I90" s="91">
        <f t="shared" si="14"/>
        <v>125909.54425704632</v>
      </c>
      <c r="J90" s="16"/>
      <c r="M90" s="95"/>
      <c r="N90" s="85"/>
      <c r="O90" s="87">
        <f t="shared" si="27"/>
        <v>113855.9389841868</v>
      </c>
      <c r="P90" s="41"/>
      <c r="Q90" s="80">
        <f t="shared" si="19"/>
        <v>125909.54425704667</v>
      </c>
      <c r="R90" s="18"/>
      <c r="S90" s="90">
        <f>SUM($C$40:C90)</f>
        <v>36909.544257046357</v>
      </c>
      <c r="T90" s="81"/>
      <c r="U90" s="80">
        <f>SUM($CD$32:CD84)</f>
        <v>36909.544257046415</v>
      </c>
      <c r="V90" s="18"/>
      <c r="W90" s="18"/>
      <c r="X90" s="18"/>
      <c r="AC90" s="3" t="s">
        <v>45</v>
      </c>
      <c r="CB90">
        <f t="shared" si="5"/>
        <v>57</v>
      </c>
      <c r="CC90" s="2">
        <f t="shared" si="0"/>
        <v>0.05</v>
      </c>
      <c r="CD90" s="4">
        <f t="shared" si="1"/>
        <v>483.12503637152395</v>
      </c>
      <c r="CE90" s="1">
        <f t="shared" si="2"/>
        <v>2499.9999999999927</v>
      </c>
      <c r="CF90" s="4">
        <f t="shared" si="3"/>
        <v>0</v>
      </c>
      <c r="CG90" s="4">
        <f t="shared" si="20"/>
        <v>0</v>
      </c>
      <c r="CH90" s="4">
        <f t="shared" si="6"/>
        <v>2016.8749636284688</v>
      </c>
      <c r="CI90" s="4">
        <f t="shared" si="4"/>
        <v>113933.13376553729</v>
      </c>
      <c r="CK90" s="83">
        <f t="shared" si="17"/>
        <v>332.39437828991487</v>
      </c>
      <c r="CL90" s="1">
        <f t="shared" si="7"/>
        <v>1250</v>
      </c>
      <c r="CM90" s="1">
        <f t="shared" si="15"/>
        <v>917.60562171008519</v>
      </c>
      <c r="CN90" s="83">
        <f t="shared" si="16"/>
        <v>171879.47190084492</v>
      </c>
      <c r="CO90" s="74">
        <f>IF(CN89&lt;1,"",CO89+1)</f>
        <v>51</v>
      </c>
    </row>
    <row r="91" spans="1:93" hidden="1" x14ac:dyDescent="0.35">
      <c r="A91" s="74">
        <f t="shared" si="8"/>
        <v>52</v>
      </c>
      <c r="B91" s="75">
        <f t="shared" si="9"/>
        <v>0.05</v>
      </c>
      <c r="C91" s="76">
        <f t="shared" si="10"/>
        <v>524.62310107102633</v>
      </c>
      <c r="D91" s="77">
        <f t="shared" si="11"/>
        <v>2500</v>
      </c>
      <c r="E91" s="76">
        <f t="shared" si="24"/>
        <v>0</v>
      </c>
      <c r="F91" s="76"/>
      <c r="G91" s="76">
        <f t="shared" si="26"/>
        <v>0</v>
      </c>
      <c r="H91" s="76">
        <f t="shared" si="13"/>
        <v>1975.3768989289738</v>
      </c>
      <c r="I91" s="91">
        <f t="shared" si="14"/>
        <v>123934.16735811735</v>
      </c>
      <c r="J91" s="16"/>
      <c r="M91" s="95"/>
      <c r="N91" s="85"/>
      <c r="O91" s="87">
        <f t="shared" si="27"/>
        <v>111596.52962849065</v>
      </c>
      <c r="P91" s="41"/>
      <c r="Q91" s="80">
        <f t="shared" si="19"/>
        <v>123934.1673581177</v>
      </c>
      <c r="R91" s="18"/>
      <c r="S91" s="90">
        <f>SUM($C$40:C91)</f>
        <v>37434.167358117382</v>
      </c>
      <c r="T91" s="81"/>
      <c r="U91" s="80">
        <f>SUM($CD$32:CD85)</f>
        <v>37434.16735811744</v>
      </c>
      <c r="V91" s="18"/>
      <c r="W91" s="18"/>
      <c r="X91" s="18"/>
      <c r="AC91" s="3" t="s">
        <v>45</v>
      </c>
      <c r="CB91">
        <f t="shared" si="5"/>
        <v>58</v>
      </c>
      <c r="CC91" s="2">
        <f t="shared" si="0"/>
        <v>0.05</v>
      </c>
      <c r="CD91" s="4">
        <f t="shared" si="1"/>
        <v>474.72139068973871</v>
      </c>
      <c r="CE91" s="1">
        <f t="shared" si="2"/>
        <v>2499.9999999999927</v>
      </c>
      <c r="CF91" s="4">
        <f t="shared" si="3"/>
        <v>0</v>
      </c>
      <c r="CG91" s="4">
        <f t="shared" si="20"/>
        <v>0</v>
      </c>
      <c r="CH91" s="4">
        <f t="shared" si="6"/>
        <v>2025.2786093102541</v>
      </c>
      <c r="CI91" s="4">
        <f t="shared" si="4"/>
        <v>111907.85515622704</v>
      </c>
      <c r="CK91" s="83">
        <f t="shared" si="17"/>
        <v>330.62926192037531</v>
      </c>
      <c r="CL91" s="1">
        <f t="shared" si="7"/>
        <v>1250</v>
      </c>
      <c r="CM91" s="1">
        <f t="shared" si="15"/>
        <v>919.37073807962474</v>
      </c>
      <c r="CN91" s="83">
        <f t="shared" si="16"/>
        <v>170960.10116276529</v>
      </c>
      <c r="CO91" s="74">
        <f>IF(CN90&lt;1,"",CO90+1)</f>
        <v>52</v>
      </c>
    </row>
    <row r="92" spans="1:93" hidden="1" x14ac:dyDescent="0.35">
      <c r="A92" s="74">
        <f t="shared" si="8"/>
        <v>53</v>
      </c>
      <c r="B92" s="75">
        <f t="shared" si="9"/>
        <v>0.05</v>
      </c>
      <c r="C92" s="76">
        <f t="shared" si="10"/>
        <v>516.39236399215565</v>
      </c>
      <c r="D92" s="77">
        <f t="shared" si="11"/>
        <v>2500</v>
      </c>
      <c r="E92" s="76">
        <f t="shared" si="24"/>
        <v>0</v>
      </c>
      <c r="F92" s="76"/>
      <c r="G92" s="76">
        <f t="shared" si="26"/>
        <v>0</v>
      </c>
      <c r="H92" s="76">
        <f t="shared" si="13"/>
        <v>1983.6076360078443</v>
      </c>
      <c r="I92" s="91">
        <f t="shared" si="14"/>
        <v>121950.55972210951</v>
      </c>
      <c r="J92" s="16"/>
      <c r="M92" s="95"/>
      <c r="N92" s="85"/>
      <c r="O92" s="87">
        <f t="shared" si="27"/>
        <v>109337.12027279451</v>
      </c>
      <c r="P92" s="41"/>
      <c r="Q92" s="80">
        <f t="shared" si="19"/>
        <v>121950.55972210987</v>
      </c>
      <c r="R92" s="18"/>
      <c r="S92" s="90">
        <f>SUM($C$40:C92)</f>
        <v>37950.559722109538</v>
      </c>
      <c r="T92" s="81"/>
      <c r="U92" s="80">
        <f>SUM($CD$32:CD86)</f>
        <v>37950.559722109596</v>
      </c>
      <c r="V92" s="18"/>
      <c r="W92" s="18"/>
      <c r="X92" s="18"/>
      <c r="AC92" s="3" t="s">
        <v>45</v>
      </c>
      <c r="CB92">
        <f t="shared" si="5"/>
        <v>59</v>
      </c>
      <c r="CC92" s="2">
        <f t="shared" si="0"/>
        <v>0.05</v>
      </c>
      <c r="CD92" s="4">
        <f t="shared" si="1"/>
        <v>466.28272981761273</v>
      </c>
      <c r="CE92" s="1">
        <f t="shared" si="2"/>
        <v>2499.9999999999927</v>
      </c>
      <c r="CF92" s="4">
        <f t="shared" si="3"/>
        <v>0</v>
      </c>
      <c r="CG92" s="4">
        <f t="shared" si="20"/>
        <v>0</v>
      </c>
      <c r="CH92" s="4">
        <f t="shared" si="6"/>
        <v>2033.7172701823799</v>
      </c>
      <c r="CI92" s="4">
        <f t="shared" si="4"/>
        <v>109874.13788604467</v>
      </c>
      <c r="CK92" s="83">
        <f t="shared" si="17"/>
        <v>328.86075015337491</v>
      </c>
      <c r="CL92" s="1">
        <f t="shared" si="7"/>
        <v>1250</v>
      </c>
      <c r="CM92" s="1">
        <f t="shared" si="15"/>
        <v>921.13924984662503</v>
      </c>
      <c r="CN92" s="83">
        <f t="shared" si="16"/>
        <v>170038.96191291866</v>
      </c>
      <c r="CO92" s="74">
        <f t="shared" ref="CO92:CO155" si="28">IF(CN91&lt;1,"",CO91+1)</f>
        <v>53</v>
      </c>
    </row>
    <row r="93" spans="1:93" hidden="1" x14ac:dyDescent="0.35">
      <c r="A93" s="74">
        <f t="shared" si="8"/>
        <v>54</v>
      </c>
      <c r="B93" s="75">
        <f t="shared" si="9"/>
        <v>0.05</v>
      </c>
      <c r="C93" s="76">
        <f t="shared" si="10"/>
        <v>508.12733217545627</v>
      </c>
      <c r="D93" s="77">
        <f t="shared" si="11"/>
        <v>2500</v>
      </c>
      <c r="E93" s="76">
        <f t="shared" si="24"/>
        <v>0</v>
      </c>
      <c r="F93" s="76"/>
      <c r="G93" s="76">
        <f t="shared" si="26"/>
        <v>0</v>
      </c>
      <c r="H93" s="76">
        <f t="shared" si="13"/>
        <v>1991.8726678245437</v>
      </c>
      <c r="I93" s="91">
        <f t="shared" si="14"/>
        <v>119958.68705428496</v>
      </c>
      <c r="J93" s="16"/>
      <c r="M93" s="95"/>
      <c r="N93" s="85"/>
      <c r="O93" s="87">
        <f t="shared" si="27"/>
        <v>107077.71091709836</v>
      </c>
      <c r="P93" s="41"/>
      <c r="Q93" s="80">
        <f t="shared" si="19"/>
        <v>119958.68705428534</v>
      </c>
      <c r="R93" s="18"/>
      <c r="S93" s="90">
        <f>SUM($C$40:C93)</f>
        <v>38458.687054284994</v>
      </c>
      <c r="T93" s="81"/>
      <c r="U93" s="80">
        <f>SUM($CD$32:CD87)</f>
        <v>38458.687054285052</v>
      </c>
      <c r="V93" s="18"/>
      <c r="W93" s="18"/>
      <c r="X93" s="18"/>
      <c r="AC93" s="3" t="s">
        <v>45</v>
      </c>
      <c r="CB93">
        <f t="shared" si="5"/>
        <v>60</v>
      </c>
      <c r="CC93" s="2">
        <f t="shared" si="0"/>
        <v>0.05</v>
      </c>
      <c r="CD93" s="4">
        <f t="shared" si="1"/>
        <v>457.80890785851943</v>
      </c>
      <c r="CE93" s="1">
        <f t="shared" si="2"/>
        <v>2499.9999999999927</v>
      </c>
      <c r="CF93" s="4">
        <f t="shared" si="3"/>
        <v>0</v>
      </c>
      <c r="CG93" s="4">
        <f t="shared" si="20"/>
        <v>0</v>
      </c>
      <c r="CH93" s="4">
        <f t="shared" si="6"/>
        <v>2042.1910921414733</v>
      </c>
      <c r="CI93" s="4">
        <f t="shared" si="4"/>
        <v>107831.9467939032</v>
      </c>
      <c r="CK93" s="83">
        <f t="shared" si="17"/>
        <v>327.08883645748938</v>
      </c>
      <c r="CL93" s="1">
        <f t="shared" si="7"/>
        <v>1250</v>
      </c>
      <c r="CM93" s="1">
        <f t="shared" si="15"/>
        <v>922.91116354251062</v>
      </c>
      <c r="CN93" s="83">
        <f t="shared" si="16"/>
        <v>169116.05074937615</v>
      </c>
      <c r="CO93" s="74">
        <f t="shared" si="28"/>
        <v>54</v>
      </c>
    </row>
    <row r="94" spans="1:93" hidden="1" x14ac:dyDescent="0.35">
      <c r="A94" s="74">
        <f t="shared" si="8"/>
        <v>55</v>
      </c>
      <c r="B94" s="75">
        <f t="shared" si="9"/>
        <v>0.05</v>
      </c>
      <c r="C94" s="76">
        <f t="shared" si="10"/>
        <v>499.82786272618733</v>
      </c>
      <c r="D94" s="77">
        <f t="shared" si="11"/>
        <v>2500</v>
      </c>
      <c r="E94" s="76">
        <f t="shared" si="24"/>
        <v>0</v>
      </c>
      <c r="F94" s="76"/>
      <c r="G94" s="76">
        <f t="shared" si="26"/>
        <v>0</v>
      </c>
      <c r="H94" s="76">
        <f t="shared" si="13"/>
        <v>2000.1721372738127</v>
      </c>
      <c r="I94" s="91">
        <f t="shared" si="14"/>
        <v>117958.51491701115</v>
      </c>
      <c r="J94" s="16"/>
      <c r="M94" s="95"/>
      <c r="N94" s="85"/>
      <c r="O94" s="87">
        <f t="shared" si="27"/>
        <v>104818.30156140222</v>
      </c>
      <c r="P94" s="41"/>
      <c r="Q94" s="80">
        <f t="shared" si="19"/>
        <v>117958.51491701153</v>
      </c>
      <c r="R94" s="18"/>
      <c r="S94" s="90">
        <f>SUM($C$40:C94)</f>
        <v>38958.514917011184</v>
      </c>
      <c r="T94" s="81"/>
      <c r="U94" s="80">
        <f>SUM($CD$32:CD88)</f>
        <v>38958.514917011242</v>
      </c>
      <c r="V94" s="18"/>
      <c r="W94" s="18"/>
      <c r="X94" s="18"/>
      <c r="AC94" s="3" t="s">
        <v>45</v>
      </c>
      <c r="CB94">
        <f t="shared" si="5"/>
        <v>61</v>
      </c>
      <c r="CC94" s="2">
        <f t="shared" si="0"/>
        <v>0.05</v>
      </c>
      <c r="CD94" s="4">
        <f t="shared" si="1"/>
        <v>449.29977830793001</v>
      </c>
      <c r="CE94" s="1">
        <f t="shared" si="2"/>
        <v>2499.9999999999927</v>
      </c>
      <c r="CF94" s="4">
        <f t="shared" si="3"/>
        <v>0</v>
      </c>
      <c r="CG94" s="4">
        <f t="shared" si="20"/>
        <v>0</v>
      </c>
      <c r="CH94" s="4">
        <f t="shared" si="6"/>
        <v>2050.7002216920628</v>
      </c>
      <c r="CI94" s="4">
        <f t="shared" si="4"/>
        <v>105781.24657221114</v>
      </c>
      <c r="CK94" s="83">
        <f t="shared" si="17"/>
        <v>325.31351428873052</v>
      </c>
      <c r="CL94" s="1">
        <f t="shared" si="7"/>
        <v>1250</v>
      </c>
      <c r="CM94" s="1">
        <f t="shared" si="15"/>
        <v>924.68648571126948</v>
      </c>
      <c r="CN94" s="83">
        <f t="shared" si="16"/>
        <v>168191.36426366487</v>
      </c>
      <c r="CO94" s="74">
        <f t="shared" si="28"/>
        <v>55</v>
      </c>
    </row>
    <row r="95" spans="1:93" hidden="1" x14ac:dyDescent="0.35">
      <c r="A95" s="74">
        <f t="shared" si="8"/>
        <v>56</v>
      </c>
      <c r="B95" s="75">
        <f t="shared" si="9"/>
        <v>0.05</v>
      </c>
      <c r="C95" s="76">
        <f t="shared" si="10"/>
        <v>491.49381215421317</v>
      </c>
      <c r="D95" s="77">
        <f t="shared" si="11"/>
        <v>2500</v>
      </c>
      <c r="E95" s="76">
        <f t="shared" si="24"/>
        <v>0</v>
      </c>
      <c r="F95" s="76"/>
      <c r="G95" s="76">
        <f t="shared" si="26"/>
        <v>0</v>
      </c>
      <c r="H95" s="76">
        <f t="shared" si="13"/>
        <v>2008.5061878457868</v>
      </c>
      <c r="I95" s="91">
        <f t="shared" si="14"/>
        <v>115950.00872916536</v>
      </c>
      <c r="J95" s="16"/>
      <c r="M95" s="95"/>
      <c r="N95" s="85"/>
      <c r="O95" s="87">
        <f t="shared" si="27"/>
        <v>102558.89220570607</v>
      </c>
      <c r="P95" s="41"/>
      <c r="Q95" s="80">
        <f t="shared" si="19"/>
        <v>115950.00872916575</v>
      </c>
      <c r="R95" s="18"/>
      <c r="S95" s="90">
        <f>SUM($C$40:C95)</f>
        <v>39450.008729165398</v>
      </c>
      <c r="T95" s="81"/>
      <c r="U95" s="80">
        <f>SUM($CD$32:CD89)</f>
        <v>39450.008729165456</v>
      </c>
      <c r="V95" s="18"/>
      <c r="W95" s="18"/>
      <c r="X95" s="18"/>
      <c r="AC95" s="3" t="s">
        <v>45</v>
      </c>
      <c r="CB95">
        <f t="shared" si="5"/>
        <v>62</v>
      </c>
      <c r="CC95" s="2">
        <f t="shared" si="0"/>
        <v>0.05</v>
      </c>
      <c r="CD95" s="4">
        <f t="shared" si="1"/>
        <v>440.75519405087971</v>
      </c>
      <c r="CE95" s="1">
        <f t="shared" si="2"/>
        <v>2499.9999999999927</v>
      </c>
      <c r="CF95" s="4">
        <f t="shared" si="3"/>
        <v>0</v>
      </c>
      <c r="CG95" s="4">
        <f t="shared" si="20"/>
        <v>0</v>
      </c>
      <c r="CH95" s="4">
        <f t="shared" si="6"/>
        <v>2059.244805949113</v>
      </c>
      <c r="CI95" s="4">
        <f t="shared" si="4"/>
        <v>103722.00176626202</v>
      </c>
      <c r="CK95" s="83">
        <f t="shared" si="17"/>
        <v>323.53477709052197</v>
      </c>
      <c r="CL95" s="1">
        <f t="shared" si="7"/>
        <v>1250</v>
      </c>
      <c r="CM95" s="1">
        <f t="shared" si="15"/>
        <v>926.46522290947803</v>
      </c>
      <c r="CN95" s="83">
        <f t="shared" si="16"/>
        <v>167264.89904075541</v>
      </c>
      <c r="CO95" s="74">
        <f t="shared" si="28"/>
        <v>56</v>
      </c>
    </row>
    <row r="96" spans="1:93" hidden="1" x14ac:dyDescent="0.35">
      <c r="A96" s="74">
        <f t="shared" si="8"/>
        <v>57</v>
      </c>
      <c r="B96" s="75">
        <f t="shared" si="9"/>
        <v>0.05</v>
      </c>
      <c r="C96" s="76">
        <f t="shared" si="10"/>
        <v>483.12503637152236</v>
      </c>
      <c r="D96" s="77">
        <f t="shared" si="11"/>
        <v>2500</v>
      </c>
      <c r="E96" s="76">
        <f t="shared" si="24"/>
        <v>0</v>
      </c>
      <c r="F96" s="76"/>
      <c r="G96" s="76">
        <f t="shared" si="26"/>
        <v>0</v>
      </c>
      <c r="H96" s="76">
        <f t="shared" si="13"/>
        <v>2016.8749636284776</v>
      </c>
      <c r="I96" s="91">
        <f t="shared" si="14"/>
        <v>113933.13376553688</v>
      </c>
      <c r="J96" s="16"/>
      <c r="M96" s="95"/>
      <c r="N96" s="85"/>
      <c r="O96" s="87">
        <f t="shared" si="27"/>
        <v>100299.48285000992</v>
      </c>
      <c r="P96" s="41"/>
      <c r="Q96" s="80">
        <f t="shared" si="19"/>
        <v>113933.13376553729</v>
      </c>
      <c r="R96" s="18"/>
      <c r="S96" s="90">
        <f>SUM($C$40:C96)</f>
        <v>39933.133765536921</v>
      </c>
      <c r="T96" s="81"/>
      <c r="U96" s="80">
        <f>SUM($CD$32:CD90)</f>
        <v>39933.133765536979</v>
      </c>
      <c r="V96" s="18"/>
      <c r="W96" s="18"/>
      <c r="X96" s="18"/>
      <c r="AC96" s="3" t="s">
        <v>45</v>
      </c>
      <c r="CB96">
        <f t="shared" si="5"/>
        <v>63</v>
      </c>
      <c r="CC96" s="2">
        <f t="shared" si="0"/>
        <v>0.05</v>
      </c>
      <c r="CD96" s="4">
        <f t="shared" si="1"/>
        <v>432.17500735942514</v>
      </c>
      <c r="CE96" s="1">
        <f t="shared" si="2"/>
        <v>2499.9999999999927</v>
      </c>
      <c r="CF96" s="4">
        <f t="shared" si="3"/>
        <v>0</v>
      </c>
      <c r="CG96" s="4">
        <f t="shared" si="20"/>
        <v>0</v>
      </c>
      <c r="CH96" s="4">
        <f t="shared" si="6"/>
        <v>2067.8249926405674</v>
      </c>
      <c r="CI96" s="4">
        <f t="shared" si="4"/>
        <v>101654.17677362145</v>
      </c>
      <c r="CK96" s="83">
        <f t="shared" si="17"/>
        <v>321.75261829367537</v>
      </c>
      <c r="CL96" s="1">
        <f t="shared" si="7"/>
        <v>1250</v>
      </c>
      <c r="CM96" s="1">
        <f t="shared" si="15"/>
        <v>928.24738170632463</v>
      </c>
      <c r="CN96" s="83">
        <f t="shared" si="16"/>
        <v>166336.65165904909</v>
      </c>
      <c r="CO96" s="74">
        <f t="shared" si="28"/>
        <v>57</v>
      </c>
    </row>
    <row r="97" spans="1:93" hidden="1" x14ac:dyDescent="0.35">
      <c r="A97" s="74">
        <f t="shared" si="8"/>
        <v>58</v>
      </c>
      <c r="B97" s="75">
        <f t="shared" si="9"/>
        <v>0.05</v>
      </c>
      <c r="C97" s="76">
        <f t="shared" si="10"/>
        <v>474.72139068973701</v>
      </c>
      <c r="D97" s="77">
        <f t="shared" si="11"/>
        <v>2500</v>
      </c>
      <c r="E97" s="76">
        <f t="shared" si="24"/>
        <v>0</v>
      </c>
      <c r="F97" s="76"/>
      <c r="G97" s="76">
        <f t="shared" si="26"/>
        <v>0</v>
      </c>
      <c r="H97" s="76">
        <f t="shared" si="13"/>
        <v>2025.2786093102629</v>
      </c>
      <c r="I97" s="91">
        <f t="shared" si="14"/>
        <v>111907.85515622662</v>
      </c>
      <c r="J97" s="16"/>
      <c r="M97" s="95"/>
      <c r="N97" s="85"/>
      <c r="O97" s="87">
        <f t="shared" si="27"/>
        <v>98040.07349431378</v>
      </c>
      <c r="P97" s="41"/>
      <c r="Q97" s="80">
        <f t="shared" si="19"/>
        <v>111907.85515622704</v>
      </c>
      <c r="R97" s="18"/>
      <c r="S97" s="90">
        <f>SUM($C$40:C97)</f>
        <v>40407.855156226658</v>
      </c>
      <c r="T97" s="81"/>
      <c r="U97" s="80">
        <f>SUM($CD$32:CD91)</f>
        <v>40407.855156226717</v>
      </c>
      <c r="V97" s="18"/>
      <c r="W97" s="18"/>
      <c r="X97" s="18"/>
      <c r="AC97" s="3" t="s">
        <v>45</v>
      </c>
      <c r="CB97">
        <f t="shared" si="5"/>
        <v>64</v>
      </c>
      <c r="CC97" s="2">
        <f t="shared" si="0"/>
        <v>0.05</v>
      </c>
      <c r="CD97" s="4">
        <f t="shared" si="1"/>
        <v>423.55906989008935</v>
      </c>
      <c r="CE97" s="1">
        <f t="shared" si="2"/>
        <v>2499.9999999999927</v>
      </c>
      <c r="CF97" s="4">
        <f t="shared" si="3"/>
        <v>0</v>
      </c>
      <c r="CG97" s="4">
        <f t="shared" si="20"/>
        <v>0</v>
      </c>
      <c r="CH97" s="4">
        <f t="shared" si="6"/>
        <v>2076.4409301099035</v>
      </c>
      <c r="CI97" s="4">
        <f t="shared" si="4"/>
        <v>99577.735843511546</v>
      </c>
      <c r="CK97" s="83">
        <f t="shared" si="17"/>
        <v>319.96703131636525</v>
      </c>
      <c r="CL97" s="1">
        <f t="shared" si="7"/>
        <v>1250</v>
      </c>
      <c r="CM97" s="1">
        <f t="shared" si="15"/>
        <v>930.03296868363475</v>
      </c>
      <c r="CN97" s="83">
        <f t="shared" si="16"/>
        <v>165406.61869036546</v>
      </c>
      <c r="CO97" s="74">
        <f t="shared" si="28"/>
        <v>58</v>
      </c>
    </row>
    <row r="98" spans="1:93" hidden="1" x14ac:dyDescent="0.35">
      <c r="A98" s="74">
        <f t="shared" si="8"/>
        <v>59</v>
      </c>
      <c r="B98" s="75">
        <f t="shared" si="9"/>
        <v>0.05</v>
      </c>
      <c r="C98" s="76">
        <f t="shared" si="10"/>
        <v>466.28272981761097</v>
      </c>
      <c r="D98" s="77">
        <f t="shared" si="11"/>
        <v>2500</v>
      </c>
      <c r="E98" s="76">
        <f t="shared" si="24"/>
        <v>0</v>
      </c>
      <c r="F98" s="76"/>
      <c r="G98" s="76">
        <f t="shared" si="26"/>
        <v>0</v>
      </c>
      <c r="H98" s="76">
        <f t="shared" si="13"/>
        <v>2033.717270182389</v>
      </c>
      <c r="I98" s="91">
        <f t="shared" si="14"/>
        <v>109874.13788604423</v>
      </c>
      <c r="J98" s="16"/>
      <c r="M98" s="95"/>
      <c r="N98" s="85"/>
      <c r="O98" s="87">
        <f t="shared" si="27"/>
        <v>95780.664138617634</v>
      </c>
      <c r="P98" s="41"/>
      <c r="Q98" s="80">
        <f t="shared" si="19"/>
        <v>109874.13788604467</v>
      </c>
      <c r="R98" s="18"/>
      <c r="S98" s="90">
        <f>SUM($C$40:C98)</f>
        <v>40874.137886044271</v>
      </c>
      <c r="T98" s="81"/>
      <c r="U98" s="80">
        <f>SUM($CD$32:CD92)</f>
        <v>40874.137886044329</v>
      </c>
      <c r="V98" s="18"/>
      <c r="W98" s="18"/>
      <c r="X98" s="18"/>
      <c r="AC98" s="3" t="s">
        <v>45</v>
      </c>
      <c r="CB98">
        <f t="shared" si="5"/>
        <v>65</v>
      </c>
      <c r="CC98" s="2">
        <f t="shared" ref="CC98:CC161" si="29">IF(CI97&lt;1,"",$CF$8)</f>
        <v>0.05</v>
      </c>
      <c r="CD98" s="4">
        <f t="shared" ref="CD98:CD161" si="30">IF(CI97&lt;1,"",(CI97*(CC98*30)/360))</f>
        <v>414.90723268129813</v>
      </c>
      <c r="CE98" s="1">
        <f t="shared" ref="CE98:CE161" si="31">IF(CI97&lt;1,"",$CF$10)</f>
        <v>2499.9999999999927</v>
      </c>
      <c r="CF98" s="4">
        <f t="shared" ref="CF98:CF161" si="32">IF(CI97&lt;1,"",$CF$15)</f>
        <v>0</v>
      </c>
      <c r="CG98" s="4">
        <f t="shared" si="20"/>
        <v>0</v>
      </c>
      <c r="CH98" s="4">
        <f t="shared" si="6"/>
        <v>2085.0927673186948</v>
      </c>
      <c r="CI98" s="4">
        <f t="shared" ref="CI98:CI161" si="33">IF(CI97-CH98&lt;1,0,CI97-CH98)</f>
        <v>97492.64307619285</v>
      </c>
      <c r="CK98" s="83">
        <f t="shared" si="17"/>
        <v>318.17800956410576</v>
      </c>
      <c r="CL98" s="1">
        <f t="shared" si="7"/>
        <v>1250</v>
      </c>
      <c r="CM98" s="1">
        <f t="shared" si="15"/>
        <v>931.82199043589424</v>
      </c>
      <c r="CN98" s="83">
        <f t="shared" si="16"/>
        <v>164474.79669992957</v>
      </c>
      <c r="CO98" s="74">
        <f t="shared" si="28"/>
        <v>59</v>
      </c>
    </row>
    <row r="99" spans="1:93" hidden="1" x14ac:dyDescent="0.35">
      <c r="A99" s="74">
        <f t="shared" si="8"/>
        <v>60</v>
      </c>
      <c r="B99" s="75">
        <f t="shared" si="9"/>
        <v>0.05</v>
      </c>
      <c r="C99" s="76">
        <f t="shared" si="10"/>
        <v>457.80890785851767</v>
      </c>
      <c r="D99" s="77">
        <f t="shared" si="11"/>
        <v>2500</v>
      </c>
      <c r="E99" s="76">
        <f t="shared" si="24"/>
        <v>0</v>
      </c>
      <c r="F99" s="76"/>
      <c r="G99" s="76">
        <f t="shared" si="26"/>
        <v>0</v>
      </c>
      <c r="H99" s="76">
        <f t="shared" si="13"/>
        <v>2042.1910921414824</v>
      </c>
      <c r="I99" s="91">
        <f t="shared" si="14"/>
        <v>107831.94679390275</v>
      </c>
      <c r="J99" s="16"/>
      <c r="M99" s="95"/>
      <c r="N99" s="85">
        <v>5</v>
      </c>
      <c r="O99" s="87">
        <f>CN169</f>
        <v>93521.254782921547</v>
      </c>
      <c r="P99" s="41"/>
      <c r="Q99" s="80">
        <f t="shared" si="19"/>
        <v>107831.9467939032</v>
      </c>
      <c r="R99" s="18"/>
      <c r="S99" s="90">
        <f>SUM($C$40:C99)</f>
        <v>41331.946793902789</v>
      </c>
      <c r="T99" s="81">
        <v>5</v>
      </c>
      <c r="U99" s="80">
        <f>SUM($CD$32:CD93)</f>
        <v>41331.946793902847</v>
      </c>
      <c r="V99" s="18"/>
      <c r="W99" s="18"/>
      <c r="X99" s="18"/>
      <c r="AC99" s="3" t="s">
        <v>45</v>
      </c>
      <c r="CB99">
        <f t="shared" ref="CB99:CB162" si="34">SUM(CB98+1)</f>
        <v>66</v>
      </c>
      <c r="CC99" s="2">
        <f t="shared" si="29"/>
        <v>0.05</v>
      </c>
      <c r="CD99" s="4">
        <f t="shared" si="30"/>
        <v>406.21934615080357</v>
      </c>
      <c r="CE99" s="1">
        <f t="shared" si="31"/>
        <v>2499.9999999999927</v>
      </c>
      <c r="CF99" s="4">
        <f t="shared" si="32"/>
        <v>0</v>
      </c>
      <c r="CG99" s="4">
        <f t="shared" si="20"/>
        <v>0</v>
      </c>
      <c r="CH99" s="4">
        <f t="shared" ref="CH99:CH162" si="35">IF(CI98&lt;1,0,(CE99+CF99+CG99)-CD99)</f>
        <v>2093.7806538491891</v>
      </c>
      <c r="CI99" s="4">
        <f t="shared" si="33"/>
        <v>95398.862422343664</v>
      </c>
      <c r="CK99" s="83">
        <f t="shared" si="17"/>
        <v>316.38554642972565</v>
      </c>
      <c r="CL99" s="1">
        <f t="shared" si="7"/>
        <v>1250</v>
      </c>
      <c r="CM99" s="1">
        <f t="shared" si="15"/>
        <v>933.61445357027435</v>
      </c>
      <c r="CN99" s="83">
        <f t="shared" si="16"/>
        <v>163541.1822463593</v>
      </c>
      <c r="CO99" s="74">
        <f t="shared" si="28"/>
        <v>60</v>
      </c>
    </row>
    <row r="100" spans="1:93" hidden="1" x14ac:dyDescent="0.35">
      <c r="A100" s="74">
        <f t="shared" si="8"/>
        <v>61</v>
      </c>
      <c r="B100" s="75">
        <f t="shared" si="9"/>
        <v>0.05</v>
      </c>
      <c r="C100" s="76">
        <f t="shared" si="10"/>
        <v>449.29977830792808</v>
      </c>
      <c r="D100" s="77">
        <f t="shared" si="11"/>
        <v>2500</v>
      </c>
      <c r="E100" s="76">
        <f t="shared" si="24"/>
        <v>0</v>
      </c>
      <c r="F100" s="76"/>
      <c r="G100" s="76">
        <f t="shared" si="26"/>
        <v>0</v>
      </c>
      <c r="H100" s="76">
        <f t="shared" si="13"/>
        <v>2050.7002216920719</v>
      </c>
      <c r="I100" s="91">
        <f t="shared" si="14"/>
        <v>105781.24657221069</v>
      </c>
      <c r="J100" s="16"/>
      <c r="M100" s="95"/>
      <c r="N100" s="85"/>
      <c r="O100" s="87">
        <f>O99-($O$99-$O$111)/12</f>
        <v>91146.084153335207</v>
      </c>
      <c r="P100" s="41"/>
      <c r="Q100" s="80">
        <f t="shared" si="19"/>
        <v>105781.24657221114</v>
      </c>
      <c r="R100" s="18"/>
      <c r="S100" s="90">
        <f>SUM($C$40:C100)</f>
        <v>41781.246572210715</v>
      </c>
      <c r="T100" s="81"/>
      <c r="U100" s="80">
        <f>SUM($CD$32:CD94)</f>
        <v>41781.246572210781</v>
      </c>
      <c r="V100" s="18"/>
      <c r="W100" s="18"/>
      <c r="X100" s="18"/>
      <c r="AC100" s="3" t="s">
        <v>45</v>
      </c>
      <c r="CB100">
        <f t="shared" si="34"/>
        <v>67</v>
      </c>
      <c r="CC100" s="2">
        <f t="shared" si="29"/>
        <v>0.05</v>
      </c>
      <c r="CD100" s="4">
        <f t="shared" si="30"/>
        <v>397.49526009309858</v>
      </c>
      <c r="CE100" s="1">
        <f t="shared" si="31"/>
        <v>2499.9999999999927</v>
      </c>
      <c r="CF100" s="4">
        <f t="shared" si="32"/>
        <v>0</v>
      </c>
      <c r="CG100" s="4">
        <f t="shared" si="20"/>
        <v>0</v>
      </c>
      <c r="CH100" s="4">
        <f t="shared" si="35"/>
        <v>2102.504739906894</v>
      </c>
      <c r="CI100" s="4">
        <f t="shared" si="33"/>
        <v>93296.357682436763</v>
      </c>
      <c r="CK100" s="83">
        <f t="shared" si="17"/>
        <v>314.58963529334392</v>
      </c>
      <c r="CL100" s="1">
        <f t="shared" si="7"/>
        <v>1250</v>
      </c>
      <c r="CM100" s="1">
        <f t="shared" si="15"/>
        <v>935.41036470665608</v>
      </c>
      <c r="CN100" s="83">
        <f t="shared" si="16"/>
        <v>162605.77188165265</v>
      </c>
      <c r="CO100" s="74">
        <f t="shared" si="28"/>
        <v>61</v>
      </c>
    </row>
    <row r="101" spans="1:93" hidden="1" x14ac:dyDescent="0.35">
      <c r="A101" s="74">
        <f t="shared" si="8"/>
        <v>62</v>
      </c>
      <c r="B101" s="75">
        <f t="shared" si="9"/>
        <v>0.05</v>
      </c>
      <c r="C101" s="76">
        <f t="shared" si="10"/>
        <v>440.75519405087783</v>
      </c>
      <c r="D101" s="77">
        <f t="shared" si="11"/>
        <v>2500</v>
      </c>
      <c r="E101" s="76">
        <f t="shared" si="24"/>
        <v>0</v>
      </c>
      <c r="F101" s="76"/>
      <c r="G101" s="76">
        <f t="shared" si="26"/>
        <v>0</v>
      </c>
      <c r="H101" s="76">
        <f t="shared" si="13"/>
        <v>2059.2448059491221</v>
      </c>
      <c r="I101" s="91">
        <f t="shared" si="14"/>
        <v>103722.00176626156</v>
      </c>
      <c r="J101" s="16"/>
      <c r="M101" s="95"/>
      <c r="N101" s="85"/>
      <c r="O101" s="87">
        <f t="shared" ref="O101:O110" si="36">O100-($O$99-$O$111)/12</f>
        <v>88770.913523748866</v>
      </c>
      <c r="P101" s="41"/>
      <c r="Q101" s="80">
        <f t="shared" si="19"/>
        <v>103722.00176626202</v>
      </c>
      <c r="R101" s="18"/>
      <c r="S101" s="90">
        <f>SUM($C$40:C101)</f>
        <v>42222.001766261594</v>
      </c>
      <c r="T101" s="81"/>
      <c r="U101" s="80">
        <f>SUM($CD$32:CD95)</f>
        <v>42222.001766261659</v>
      </c>
      <c r="V101" s="18"/>
      <c r="W101" s="18"/>
      <c r="X101" s="18"/>
      <c r="AC101" s="3" t="s">
        <v>45</v>
      </c>
      <c r="CB101">
        <f t="shared" si="34"/>
        <v>68</v>
      </c>
      <c r="CC101" s="2">
        <f t="shared" si="29"/>
        <v>0.05</v>
      </c>
      <c r="CD101" s="4">
        <f t="shared" si="30"/>
        <v>388.73482367681987</v>
      </c>
      <c r="CE101" s="1">
        <f t="shared" si="31"/>
        <v>2499.9999999999927</v>
      </c>
      <c r="CF101" s="4">
        <f t="shared" si="32"/>
        <v>0</v>
      </c>
      <c r="CG101" s="4">
        <f t="shared" si="20"/>
        <v>0</v>
      </c>
      <c r="CH101" s="4">
        <f t="shared" si="35"/>
        <v>2111.2651763231729</v>
      </c>
      <c r="CI101" s="4">
        <f t="shared" si="33"/>
        <v>91185.092506113593</v>
      </c>
      <c r="CK101" s="83">
        <f t="shared" si="17"/>
        <v>312.79026952234568</v>
      </c>
      <c r="CL101" s="1">
        <f t="shared" si="7"/>
        <v>1250</v>
      </c>
      <c r="CM101" s="1">
        <f t="shared" si="15"/>
        <v>937.20973047765438</v>
      </c>
      <c r="CN101" s="83">
        <f t="shared" si="16"/>
        <v>161668.56215117499</v>
      </c>
      <c r="CO101" s="74">
        <f t="shared" si="28"/>
        <v>62</v>
      </c>
    </row>
    <row r="102" spans="1:93" hidden="1" x14ac:dyDescent="0.35">
      <c r="A102" s="74">
        <f t="shared" si="8"/>
        <v>63</v>
      </c>
      <c r="B102" s="75">
        <f t="shared" si="9"/>
        <v>0.05</v>
      </c>
      <c r="C102" s="76">
        <f t="shared" si="10"/>
        <v>432.1750073594232</v>
      </c>
      <c r="D102" s="77">
        <f t="shared" si="11"/>
        <v>2500</v>
      </c>
      <c r="E102" s="76">
        <f t="shared" si="24"/>
        <v>0</v>
      </c>
      <c r="F102" s="76"/>
      <c r="G102" s="76">
        <f t="shared" si="26"/>
        <v>0</v>
      </c>
      <c r="H102" s="76">
        <f t="shared" si="13"/>
        <v>2067.824992640577</v>
      </c>
      <c r="I102" s="91">
        <f t="shared" si="14"/>
        <v>101654.17677362097</v>
      </c>
      <c r="J102" s="16"/>
      <c r="M102" s="95"/>
      <c r="N102" s="85"/>
      <c r="O102" s="87">
        <f t="shared" si="36"/>
        <v>86395.742894162526</v>
      </c>
      <c r="P102" s="41"/>
      <c r="Q102" s="80">
        <f t="shared" si="19"/>
        <v>101654.17677362145</v>
      </c>
      <c r="R102" s="18"/>
      <c r="S102" s="90">
        <f>SUM($C$40:C102)</f>
        <v>42654.176773621017</v>
      </c>
      <c r="T102" s="81"/>
      <c r="U102" s="80">
        <f>SUM($CD$32:CD96)</f>
        <v>42654.176773621082</v>
      </c>
      <c r="V102" s="18"/>
      <c r="W102" s="18"/>
      <c r="X102" s="18"/>
      <c r="AC102" s="3" t="s">
        <v>45</v>
      </c>
      <c r="CB102">
        <f t="shared" si="34"/>
        <v>69</v>
      </c>
      <c r="CC102" s="2">
        <f t="shared" si="29"/>
        <v>0.05</v>
      </c>
      <c r="CD102" s="4">
        <f t="shared" si="30"/>
        <v>379.93788544213999</v>
      </c>
      <c r="CE102" s="1">
        <f t="shared" si="31"/>
        <v>2499.9999999999927</v>
      </c>
      <c r="CF102" s="4">
        <f t="shared" si="32"/>
        <v>0</v>
      </c>
      <c r="CG102" s="4">
        <f t="shared" si="20"/>
        <v>0</v>
      </c>
      <c r="CH102" s="4">
        <f t="shared" si="35"/>
        <v>2120.0621145578525</v>
      </c>
      <c r="CI102" s="4">
        <f t="shared" si="33"/>
        <v>89065.030391555745</v>
      </c>
      <c r="CK102" s="83">
        <f t="shared" si="17"/>
        <v>310.98744247135744</v>
      </c>
      <c r="CL102" s="1">
        <f t="shared" si="7"/>
        <v>1250</v>
      </c>
      <c r="CM102" s="1">
        <f t="shared" si="15"/>
        <v>939.01255752864256</v>
      </c>
      <c r="CN102" s="83">
        <f t="shared" si="16"/>
        <v>160729.54959364634</v>
      </c>
      <c r="CO102" s="74">
        <f t="shared" si="28"/>
        <v>63</v>
      </c>
    </row>
    <row r="103" spans="1:93" hidden="1" x14ac:dyDescent="0.35">
      <c r="A103" s="74">
        <f t="shared" si="8"/>
        <v>64</v>
      </c>
      <c r="B103" s="75">
        <f t="shared" si="9"/>
        <v>0.05</v>
      </c>
      <c r="C103" s="76">
        <f t="shared" si="10"/>
        <v>423.55906989008736</v>
      </c>
      <c r="D103" s="77">
        <f t="shared" si="11"/>
        <v>2500</v>
      </c>
      <c r="E103" s="76">
        <f t="shared" si="24"/>
        <v>0</v>
      </c>
      <c r="F103" s="76"/>
      <c r="G103" s="76">
        <f t="shared" si="26"/>
        <v>0</v>
      </c>
      <c r="H103" s="76">
        <f t="shared" si="13"/>
        <v>2076.4409301099126</v>
      </c>
      <c r="I103" s="91">
        <f t="shared" si="14"/>
        <v>99577.735843511065</v>
      </c>
      <c r="J103" s="16"/>
      <c r="M103" s="95"/>
      <c r="N103" s="85"/>
      <c r="O103" s="87">
        <f t="shared" si="36"/>
        <v>84020.572264576185</v>
      </c>
      <c r="P103" s="41"/>
      <c r="Q103" s="80">
        <f t="shared" si="19"/>
        <v>99577.735843511546</v>
      </c>
      <c r="R103" s="18"/>
      <c r="S103" s="90">
        <f>SUM($C$40:C103)</f>
        <v>43077.735843511102</v>
      </c>
      <c r="T103" s="81"/>
      <c r="U103" s="80">
        <f>SUM($CD$32:CD97)</f>
        <v>43077.735843511175</v>
      </c>
      <c r="V103" s="18"/>
      <c r="W103" s="18"/>
      <c r="X103" s="18"/>
      <c r="AC103" s="3" t="s">
        <v>45</v>
      </c>
      <c r="CB103">
        <f t="shared" si="34"/>
        <v>70</v>
      </c>
      <c r="CC103" s="2">
        <f t="shared" si="29"/>
        <v>0.05</v>
      </c>
      <c r="CD103" s="4">
        <f t="shared" si="30"/>
        <v>371.10429329814895</v>
      </c>
      <c r="CE103" s="1">
        <f t="shared" si="31"/>
        <v>2499.9999999999927</v>
      </c>
      <c r="CF103" s="4">
        <f t="shared" si="32"/>
        <v>0</v>
      </c>
      <c r="CG103" s="4">
        <f t="shared" si="20"/>
        <v>0</v>
      </c>
      <c r="CH103" s="4">
        <f t="shared" si="35"/>
        <v>2128.8957067018437</v>
      </c>
      <c r="CI103" s="4">
        <f t="shared" si="33"/>
        <v>86936.134684853896</v>
      </c>
      <c r="CK103" s="83">
        <f t="shared" si="17"/>
        <v>309.18114748222246</v>
      </c>
      <c r="CL103" s="1">
        <f t="shared" si="7"/>
        <v>1250</v>
      </c>
      <c r="CM103" s="1">
        <f t="shared" si="15"/>
        <v>940.81885251777749</v>
      </c>
      <c r="CN103" s="83">
        <f t="shared" si="16"/>
        <v>159788.73074112856</v>
      </c>
      <c r="CO103" s="74">
        <f t="shared" si="28"/>
        <v>64</v>
      </c>
    </row>
    <row r="104" spans="1:93" hidden="1" x14ac:dyDescent="0.35">
      <c r="A104" s="74">
        <f t="shared" si="8"/>
        <v>65</v>
      </c>
      <c r="B104" s="75">
        <f t="shared" si="9"/>
        <v>0.05</v>
      </c>
      <c r="C104" s="76">
        <f t="shared" si="10"/>
        <v>414.90723268129608</v>
      </c>
      <c r="D104" s="77">
        <f t="shared" si="11"/>
        <v>2500</v>
      </c>
      <c r="E104" s="76">
        <f t="shared" si="24"/>
        <v>0</v>
      </c>
      <c r="F104" s="76"/>
      <c r="G104" s="76">
        <f t="shared" si="26"/>
        <v>0</v>
      </c>
      <c r="H104" s="76">
        <f t="shared" si="13"/>
        <v>2085.0927673187039</v>
      </c>
      <c r="I104" s="91">
        <f t="shared" si="14"/>
        <v>97492.643076192355</v>
      </c>
      <c r="J104" s="16"/>
      <c r="M104" s="95"/>
      <c r="N104" s="85"/>
      <c r="O104" s="87">
        <f t="shared" si="36"/>
        <v>81645.401634989845</v>
      </c>
      <c r="P104" s="41"/>
      <c r="Q104" s="80">
        <f t="shared" si="19"/>
        <v>97492.64307619285</v>
      </c>
      <c r="R104" s="18"/>
      <c r="S104" s="90">
        <f>SUM($C$40:C104)</f>
        <v>43492.643076192398</v>
      </c>
      <c r="T104" s="81"/>
      <c r="U104" s="80">
        <f>SUM($CD$32:CD98)</f>
        <v>43492.643076192471</v>
      </c>
      <c r="V104" s="18"/>
      <c r="W104" s="18"/>
      <c r="X104" s="18"/>
      <c r="AC104" s="3" t="s">
        <v>45</v>
      </c>
      <c r="CB104">
        <f t="shared" si="34"/>
        <v>71</v>
      </c>
      <c r="CC104" s="2">
        <f t="shared" si="29"/>
        <v>0.05</v>
      </c>
      <c r="CD104" s="4">
        <f t="shared" si="30"/>
        <v>362.23389452022457</v>
      </c>
      <c r="CE104" s="1">
        <f t="shared" si="31"/>
        <v>2499.9999999999927</v>
      </c>
      <c r="CF104" s="4">
        <f t="shared" si="32"/>
        <v>0</v>
      </c>
      <c r="CG104" s="4">
        <f t="shared" si="20"/>
        <v>0</v>
      </c>
      <c r="CH104" s="4">
        <f t="shared" si="35"/>
        <v>2137.7661054797682</v>
      </c>
      <c r="CI104" s="4">
        <f t="shared" si="33"/>
        <v>84798.368579374132</v>
      </c>
      <c r="CK104" s="83">
        <f t="shared" si="17"/>
        <v>307.37137788397649</v>
      </c>
      <c r="CL104" s="1">
        <f t="shared" ref="CL104:CL167" si="37">$D$40/2</f>
        <v>1250</v>
      </c>
      <c r="CM104" s="1">
        <f t="shared" si="15"/>
        <v>942.62862211602351</v>
      </c>
      <c r="CN104" s="83">
        <f t="shared" si="16"/>
        <v>158846.10211901253</v>
      </c>
      <c r="CO104" s="74">
        <f t="shared" si="28"/>
        <v>65</v>
      </c>
    </row>
    <row r="105" spans="1:93" hidden="1" x14ac:dyDescent="0.35">
      <c r="A105" s="74">
        <f t="shared" ref="A105:A168" si="38">IF(I104&lt;1,"",A104+1)</f>
        <v>66</v>
      </c>
      <c r="B105" s="75">
        <f t="shared" ref="B105:B168" si="39">IF(I104&lt;1,"",$E$8)</f>
        <v>0.05</v>
      </c>
      <c r="C105" s="76">
        <f t="shared" ref="C105:C168" si="40">IF(I104&lt;1,0,(I104*(B105*30)/360))</f>
        <v>406.21934615080147</v>
      </c>
      <c r="D105" s="77">
        <f t="shared" ref="D105:D168" si="41">IF(I104 &gt; 1, IF(I104-D104&lt;1,(I104+C105),$E$10), 0)</f>
        <v>2500</v>
      </c>
      <c r="E105" s="76">
        <f t="shared" ref="E105:E137" si="42">IF(I104&lt;1,"",$E$15)</f>
        <v>0</v>
      </c>
      <c r="F105" s="76"/>
      <c r="G105" s="76">
        <f t="shared" si="26"/>
        <v>0</v>
      </c>
      <c r="H105" s="76">
        <f t="shared" ref="H105:H168" si="43">IF(I104&lt;1,0,IF((D105+E105+G105)-C105&gt;=(I104),(I104),(D105+E105+G105)-C105))</f>
        <v>2093.7806538491986</v>
      </c>
      <c r="I105" s="91">
        <f t="shared" ref="I105:I168" si="44">IF(I104-H105&lt;1,0,I104-H105)</f>
        <v>95398.862422343154</v>
      </c>
      <c r="J105" s="16"/>
      <c r="M105" s="95"/>
      <c r="N105" s="85"/>
      <c r="O105" s="87">
        <f t="shared" si="36"/>
        <v>79270.231005403504</v>
      </c>
      <c r="P105" s="41"/>
      <c r="Q105" s="80">
        <f t="shared" si="19"/>
        <v>95398.862422343664</v>
      </c>
      <c r="R105" s="18"/>
      <c r="S105" s="90">
        <f>SUM($C$40:C105)</f>
        <v>43898.862422343198</v>
      </c>
      <c r="T105" s="81"/>
      <c r="U105" s="80">
        <f>SUM($CD$32:CD99)</f>
        <v>43898.862422343278</v>
      </c>
      <c r="V105" s="18"/>
      <c r="W105" s="18"/>
      <c r="X105" s="18"/>
      <c r="AC105" s="3" t="s">
        <v>45</v>
      </c>
      <c r="CB105">
        <f t="shared" si="34"/>
        <v>72</v>
      </c>
      <c r="CC105" s="2">
        <f t="shared" si="29"/>
        <v>0.05</v>
      </c>
      <c r="CD105" s="4">
        <f t="shared" si="30"/>
        <v>353.3265357473922</v>
      </c>
      <c r="CE105" s="1">
        <f t="shared" si="31"/>
        <v>2499.9999999999927</v>
      </c>
      <c r="CF105" s="4">
        <f t="shared" si="32"/>
        <v>0</v>
      </c>
      <c r="CG105" s="4">
        <f t="shared" si="20"/>
        <v>0</v>
      </c>
      <c r="CH105" s="4">
        <f t="shared" si="35"/>
        <v>2146.6734642526008</v>
      </c>
      <c r="CI105" s="4">
        <f t="shared" si="33"/>
        <v>82651.695115121533</v>
      </c>
      <c r="CK105" s="83">
        <f t="shared" si="17"/>
        <v>305.55812699282274</v>
      </c>
      <c r="CL105" s="1">
        <f t="shared" si="37"/>
        <v>1250</v>
      </c>
      <c r="CM105" s="1">
        <f t="shared" ref="CM105:CM168" si="45">CL105-CK105</f>
        <v>944.44187300717726</v>
      </c>
      <c r="CN105" s="83">
        <f t="shared" ref="CN105:CN168" si="46">IF(CN104-CM105&lt;0,0,CN104-CM105)</f>
        <v>157901.66024600537</v>
      </c>
      <c r="CO105" s="74">
        <f t="shared" si="28"/>
        <v>66</v>
      </c>
    </row>
    <row r="106" spans="1:93" hidden="1" x14ac:dyDescent="0.35">
      <c r="A106" s="74">
        <f t="shared" si="38"/>
        <v>67</v>
      </c>
      <c r="B106" s="75">
        <f t="shared" si="39"/>
        <v>0.05</v>
      </c>
      <c r="C106" s="76">
        <f t="shared" si="40"/>
        <v>397.49526009309648</v>
      </c>
      <c r="D106" s="77">
        <f t="shared" si="41"/>
        <v>2500</v>
      </c>
      <c r="E106" s="76">
        <f t="shared" si="42"/>
        <v>0</v>
      </c>
      <c r="F106" s="76"/>
      <c r="G106" s="76">
        <f t="shared" si="26"/>
        <v>0</v>
      </c>
      <c r="H106" s="76">
        <f t="shared" si="43"/>
        <v>2102.5047399069035</v>
      </c>
      <c r="I106" s="91">
        <f t="shared" si="44"/>
        <v>93296.357682436254</v>
      </c>
      <c r="J106" s="16"/>
      <c r="M106" s="95"/>
      <c r="N106" s="85"/>
      <c r="O106" s="87">
        <f t="shared" si="36"/>
        <v>76895.060375817164</v>
      </c>
      <c r="P106" s="41"/>
      <c r="Q106" s="80">
        <f t="shared" si="19"/>
        <v>93296.357682436763</v>
      </c>
      <c r="R106" s="18"/>
      <c r="S106" s="90">
        <f>SUM($C$40:C106)</f>
        <v>44296.357682436297</v>
      </c>
      <c r="T106" s="81"/>
      <c r="U106" s="80">
        <f>SUM($CD$32:CD100)</f>
        <v>44296.357682436377</v>
      </c>
      <c r="V106" s="18"/>
      <c r="W106" s="18"/>
      <c r="X106" s="18"/>
      <c r="AC106" s="3" t="s">
        <v>45</v>
      </c>
      <c r="CB106">
        <f t="shared" si="34"/>
        <v>73</v>
      </c>
      <c r="CC106" s="2">
        <f t="shared" si="29"/>
        <v>0.05</v>
      </c>
      <c r="CD106" s="4">
        <f t="shared" si="30"/>
        <v>344.38206297967304</v>
      </c>
      <c r="CE106" s="1">
        <f t="shared" si="31"/>
        <v>2499.9999999999927</v>
      </c>
      <c r="CF106" s="4">
        <f t="shared" si="32"/>
        <v>0</v>
      </c>
      <c r="CG106" s="4">
        <f t="shared" si="20"/>
        <v>0</v>
      </c>
      <c r="CH106" s="4">
        <f t="shared" si="35"/>
        <v>2155.6179370203199</v>
      </c>
      <c r="CI106" s="4">
        <f t="shared" si="33"/>
        <v>80496.077178101215</v>
      </c>
      <c r="CK106" s="83">
        <f t="shared" ref="CK106:CK169" si="47">(CN105*($CK$38*13.85))/360</f>
        <v>303.74138811210753</v>
      </c>
      <c r="CL106" s="1">
        <f t="shared" si="37"/>
        <v>1250</v>
      </c>
      <c r="CM106" s="1">
        <f t="shared" si="45"/>
        <v>946.25861188789247</v>
      </c>
      <c r="CN106" s="83">
        <f t="shared" si="46"/>
        <v>156955.40163411747</v>
      </c>
      <c r="CO106" s="74">
        <f t="shared" si="28"/>
        <v>67</v>
      </c>
    </row>
    <row r="107" spans="1:93" hidden="1" x14ac:dyDescent="0.35">
      <c r="A107" s="74">
        <f t="shared" si="38"/>
        <v>68</v>
      </c>
      <c r="B107" s="75">
        <f t="shared" si="39"/>
        <v>0.05</v>
      </c>
      <c r="C107" s="76">
        <f t="shared" si="40"/>
        <v>388.73482367681777</v>
      </c>
      <c r="D107" s="77">
        <f t="shared" si="41"/>
        <v>2500</v>
      </c>
      <c r="E107" s="76">
        <f t="shared" si="42"/>
        <v>0</v>
      </c>
      <c r="F107" s="76"/>
      <c r="G107" s="76">
        <f t="shared" si="26"/>
        <v>0</v>
      </c>
      <c r="H107" s="76">
        <f t="shared" si="43"/>
        <v>2111.2651763231825</v>
      </c>
      <c r="I107" s="91">
        <f t="shared" si="44"/>
        <v>91185.092506113069</v>
      </c>
      <c r="J107" s="16"/>
      <c r="M107" s="95"/>
      <c r="N107" s="85"/>
      <c r="O107" s="87">
        <f t="shared" si="36"/>
        <v>74519.889746230823</v>
      </c>
      <c r="P107" s="41"/>
      <c r="Q107" s="80">
        <f t="shared" si="19"/>
        <v>91185.092506113593</v>
      </c>
      <c r="R107" s="18"/>
      <c r="S107" s="90">
        <f>SUM($C$40:C107)</f>
        <v>44685.092506113113</v>
      </c>
      <c r="T107" s="81"/>
      <c r="U107" s="80">
        <f>SUM($CD$32:CD101)</f>
        <v>44685.0925061132</v>
      </c>
      <c r="V107" s="18"/>
      <c r="W107" s="18"/>
      <c r="X107" s="18"/>
      <c r="AC107" s="3" t="s">
        <v>45</v>
      </c>
      <c r="CB107">
        <f t="shared" si="34"/>
        <v>74</v>
      </c>
      <c r="CC107" s="2">
        <f t="shared" si="29"/>
        <v>0.05</v>
      </c>
      <c r="CD107" s="4">
        <f t="shared" si="30"/>
        <v>335.40032157542169</v>
      </c>
      <c r="CE107" s="1">
        <f t="shared" si="31"/>
        <v>2499.9999999999927</v>
      </c>
      <c r="CF107" s="4">
        <f t="shared" si="32"/>
        <v>0</v>
      </c>
      <c r="CG107" s="4">
        <f t="shared" si="20"/>
        <v>0</v>
      </c>
      <c r="CH107" s="4">
        <f t="shared" si="35"/>
        <v>2164.5996784245708</v>
      </c>
      <c r="CI107" s="4">
        <f t="shared" si="33"/>
        <v>78331.47749967665</v>
      </c>
      <c r="CK107" s="83">
        <f t="shared" si="47"/>
        <v>301.92115453229542</v>
      </c>
      <c r="CL107" s="1">
        <f t="shared" si="37"/>
        <v>1250</v>
      </c>
      <c r="CM107" s="1">
        <f t="shared" si="45"/>
        <v>948.07884546770458</v>
      </c>
      <c r="CN107" s="83">
        <f t="shared" si="46"/>
        <v>156007.32278864976</v>
      </c>
      <c r="CO107" s="74">
        <f t="shared" si="28"/>
        <v>68</v>
      </c>
    </row>
    <row r="108" spans="1:93" hidden="1" x14ac:dyDescent="0.35">
      <c r="A108" s="74">
        <f t="shared" si="38"/>
        <v>69</v>
      </c>
      <c r="B108" s="75">
        <f t="shared" si="39"/>
        <v>0.05</v>
      </c>
      <c r="C108" s="76">
        <f t="shared" si="40"/>
        <v>379.93788544213783</v>
      </c>
      <c r="D108" s="77">
        <f t="shared" si="41"/>
        <v>2500</v>
      </c>
      <c r="E108" s="76">
        <f t="shared" si="42"/>
        <v>0</v>
      </c>
      <c r="F108" s="76"/>
      <c r="G108" s="76">
        <f t="shared" si="26"/>
        <v>0</v>
      </c>
      <c r="H108" s="76">
        <f t="shared" si="43"/>
        <v>2120.0621145578621</v>
      </c>
      <c r="I108" s="91">
        <f t="shared" si="44"/>
        <v>89065.030391555207</v>
      </c>
      <c r="J108" s="16"/>
      <c r="M108" s="95"/>
      <c r="N108" s="85"/>
      <c r="O108" s="87">
        <f t="shared" si="36"/>
        <v>72144.719116644483</v>
      </c>
      <c r="P108" s="41"/>
      <c r="Q108" s="80">
        <f t="shared" si="19"/>
        <v>89065.030391555745</v>
      </c>
      <c r="R108" s="18"/>
      <c r="S108" s="90">
        <f>SUM($C$40:C108)</f>
        <v>45065.03039155525</v>
      </c>
      <c r="T108" s="81"/>
      <c r="U108" s="80">
        <f>SUM($CD$32:CD102)</f>
        <v>45065.030391555338</v>
      </c>
      <c r="V108" s="18"/>
      <c r="W108" s="18"/>
      <c r="X108" s="18"/>
      <c r="AC108" s="3" t="s">
        <v>45</v>
      </c>
      <c r="CB108">
        <f t="shared" si="34"/>
        <v>75</v>
      </c>
      <c r="CC108" s="2">
        <f t="shared" si="29"/>
        <v>0.05</v>
      </c>
      <c r="CD108" s="4">
        <f t="shared" si="30"/>
        <v>326.3811562486527</v>
      </c>
      <c r="CE108" s="1">
        <f t="shared" si="31"/>
        <v>2499.9999999999927</v>
      </c>
      <c r="CF108" s="4">
        <f t="shared" si="32"/>
        <v>0</v>
      </c>
      <c r="CG108" s="4">
        <f t="shared" si="20"/>
        <v>0</v>
      </c>
      <c r="CH108" s="4">
        <f t="shared" si="35"/>
        <v>2173.6188437513401</v>
      </c>
      <c r="CI108" s="4">
        <f t="shared" si="33"/>
        <v>76157.858655925316</v>
      </c>
      <c r="CK108" s="83">
        <f t="shared" si="47"/>
        <v>300.09741953094431</v>
      </c>
      <c r="CL108" s="1">
        <f t="shared" si="37"/>
        <v>1250</v>
      </c>
      <c r="CM108" s="1">
        <f t="shared" si="45"/>
        <v>949.90258046905569</v>
      </c>
      <c r="CN108" s="83">
        <f t="shared" si="46"/>
        <v>155057.4202081807</v>
      </c>
      <c r="CO108" s="74">
        <f t="shared" si="28"/>
        <v>69</v>
      </c>
    </row>
    <row r="109" spans="1:93" hidden="1" x14ac:dyDescent="0.35">
      <c r="A109" s="74">
        <f t="shared" si="38"/>
        <v>70</v>
      </c>
      <c r="B109" s="75">
        <f t="shared" si="39"/>
        <v>0.05</v>
      </c>
      <c r="C109" s="76">
        <f t="shared" si="40"/>
        <v>371.10429329814667</v>
      </c>
      <c r="D109" s="77">
        <f t="shared" si="41"/>
        <v>2500</v>
      </c>
      <c r="E109" s="76">
        <f t="shared" si="42"/>
        <v>0</v>
      </c>
      <c r="F109" s="76"/>
      <c r="G109" s="76">
        <f t="shared" si="26"/>
        <v>0</v>
      </c>
      <c r="H109" s="76">
        <f t="shared" si="43"/>
        <v>2128.8957067018532</v>
      </c>
      <c r="I109" s="91">
        <f t="shared" si="44"/>
        <v>86936.134684853358</v>
      </c>
      <c r="J109" s="16"/>
      <c r="M109" s="95"/>
      <c r="N109" s="85"/>
      <c r="O109" s="87">
        <f t="shared" si="36"/>
        <v>69769.548487058142</v>
      </c>
      <c r="P109" s="41"/>
      <c r="Q109" s="80">
        <f t="shared" si="19"/>
        <v>86936.134684853896</v>
      </c>
      <c r="R109" s="18"/>
      <c r="S109" s="90">
        <f>SUM($C$40:C109)</f>
        <v>45436.134684853394</v>
      </c>
      <c r="T109" s="81"/>
      <c r="U109" s="80">
        <f>SUM($CD$32:CD103)</f>
        <v>45436.134684853489</v>
      </c>
      <c r="V109" s="18"/>
      <c r="W109" s="18"/>
      <c r="X109" s="18"/>
      <c r="AC109" s="3" t="s">
        <v>45</v>
      </c>
      <c r="CB109">
        <f t="shared" si="34"/>
        <v>76</v>
      </c>
      <c r="CC109" s="2">
        <f t="shared" si="29"/>
        <v>0.05</v>
      </c>
      <c r="CD109" s="4">
        <f t="shared" si="30"/>
        <v>317.32441106635548</v>
      </c>
      <c r="CE109" s="1">
        <f t="shared" si="31"/>
        <v>2499.9999999999927</v>
      </c>
      <c r="CF109" s="4">
        <f t="shared" si="32"/>
        <v>0</v>
      </c>
      <c r="CG109" s="4">
        <f t="shared" si="20"/>
        <v>0</v>
      </c>
      <c r="CH109" s="4">
        <f t="shared" si="35"/>
        <v>2182.6755889336373</v>
      </c>
      <c r="CI109" s="4">
        <f t="shared" si="33"/>
        <v>73975.183066991682</v>
      </c>
      <c r="CK109" s="83">
        <f t="shared" si="47"/>
        <v>298.27017637268091</v>
      </c>
      <c r="CL109" s="1">
        <f t="shared" si="37"/>
        <v>1250</v>
      </c>
      <c r="CM109" s="1">
        <f t="shared" si="45"/>
        <v>951.72982362731909</v>
      </c>
      <c r="CN109" s="83">
        <f t="shared" si="46"/>
        <v>154105.6903845534</v>
      </c>
      <c r="CO109" s="74">
        <f t="shared" si="28"/>
        <v>70</v>
      </c>
    </row>
    <row r="110" spans="1:93" hidden="1" x14ac:dyDescent="0.35">
      <c r="A110" s="74">
        <f t="shared" si="38"/>
        <v>71</v>
      </c>
      <c r="B110" s="75">
        <f t="shared" si="39"/>
        <v>0.05</v>
      </c>
      <c r="C110" s="76">
        <f t="shared" si="40"/>
        <v>362.23389452022229</v>
      </c>
      <c r="D110" s="77">
        <f t="shared" si="41"/>
        <v>2500</v>
      </c>
      <c r="E110" s="76">
        <f t="shared" si="42"/>
        <v>0</v>
      </c>
      <c r="F110" s="76"/>
      <c r="G110" s="76">
        <f t="shared" si="26"/>
        <v>0</v>
      </c>
      <c r="H110" s="76">
        <f t="shared" si="43"/>
        <v>2137.7661054797777</v>
      </c>
      <c r="I110" s="91">
        <f t="shared" si="44"/>
        <v>84798.368579373579</v>
      </c>
      <c r="J110" s="16"/>
      <c r="M110" s="95"/>
      <c r="N110" s="85"/>
      <c r="O110" s="87">
        <f t="shared" si="36"/>
        <v>67394.377857471802</v>
      </c>
      <c r="P110" s="41"/>
      <c r="Q110" s="80">
        <f t="shared" ref="Q110:Q173" si="48">CI104</f>
        <v>84798.368579374132</v>
      </c>
      <c r="R110" s="18"/>
      <c r="S110" s="90">
        <f>SUM($C$40:C110)</f>
        <v>45798.368579373615</v>
      </c>
      <c r="T110" s="81"/>
      <c r="U110" s="80">
        <f>SUM($CD$32:CD104)</f>
        <v>45798.36857937371</v>
      </c>
      <c r="V110" s="18"/>
      <c r="W110" s="18"/>
      <c r="X110" s="18"/>
      <c r="AC110" s="3" t="s">
        <v>45</v>
      </c>
      <c r="CB110">
        <f t="shared" si="34"/>
        <v>77</v>
      </c>
      <c r="CC110" s="2">
        <f t="shared" si="29"/>
        <v>0.05</v>
      </c>
      <c r="CD110" s="4">
        <f t="shared" si="30"/>
        <v>308.22992944579869</v>
      </c>
      <c r="CE110" s="1">
        <f t="shared" si="31"/>
        <v>2499.9999999999927</v>
      </c>
      <c r="CF110" s="4">
        <f t="shared" si="32"/>
        <v>0</v>
      </c>
      <c r="CG110" s="4">
        <f t="shared" ref="CG110:CG173" si="49">IF(CI109&lt;1,0,CG98)</f>
        <v>0</v>
      </c>
      <c r="CH110" s="4">
        <f t="shared" si="35"/>
        <v>2191.7700705541938</v>
      </c>
      <c r="CI110" s="4">
        <f t="shared" si="33"/>
        <v>71783.412996437488</v>
      </c>
      <c r="CK110" s="83">
        <f t="shared" si="47"/>
        <v>296.43941830917561</v>
      </c>
      <c r="CL110" s="1">
        <f t="shared" si="37"/>
        <v>1250</v>
      </c>
      <c r="CM110" s="1">
        <f t="shared" si="45"/>
        <v>953.56058169082439</v>
      </c>
      <c r="CN110" s="83">
        <f t="shared" si="46"/>
        <v>153152.12980286256</v>
      </c>
      <c r="CO110" s="74">
        <f t="shared" si="28"/>
        <v>71</v>
      </c>
    </row>
    <row r="111" spans="1:93" hidden="1" x14ac:dyDescent="0.35">
      <c r="A111" s="74">
        <f t="shared" si="38"/>
        <v>72</v>
      </c>
      <c r="B111" s="75">
        <f t="shared" si="39"/>
        <v>0.05</v>
      </c>
      <c r="C111" s="76">
        <f t="shared" si="40"/>
        <v>353.32653574738993</v>
      </c>
      <c r="D111" s="77">
        <f t="shared" si="41"/>
        <v>2500</v>
      </c>
      <c r="E111" s="76">
        <f t="shared" si="42"/>
        <v>0</v>
      </c>
      <c r="F111" s="76"/>
      <c r="G111" s="76">
        <f t="shared" si="26"/>
        <v>0</v>
      </c>
      <c r="H111" s="76">
        <f t="shared" si="43"/>
        <v>2146.6734642526098</v>
      </c>
      <c r="I111" s="91">
        <f t="shared" si="44"/>
        <v>82651.695115120965</v>
      </c>
      <c r="J111" s="16"/>
      <c r="M111" s="95"/>
      <c r="N111" s="85" t="s">
        <v>45</v>
      </c>
      <c r="O111" s="87">
        <f>CN195</f>
        <v>65019.207227885476</v>
      </c>
      <c r="P111" s="41"/>
      <c r="Q111" s="80">
        <f t="shared" si="48"/>
        <v>82651.695115121533</v>
      </c>
      <c r="R111" s="18"/>
      <c r="S111" s="90">
        <f>SUM($C$40:C111)</f>
        <v>46151.695115121001</v>
      </c>
      <c r="T111" s="81">
        <v>6</v>
      </c>
      <c r="U111" s="80">
        <f>SUM($CD$32:CD105)</f>
        <v>46151.695115121103</v>
      </c>
      <c r="V111" s="18"/>
      <c r="W111" s="18"/>
      <c r="X111" s="18"/>
      <c r="AC111" s="3" t="s">
        <v>45</v>
      </c>
      <c r="CB111">
        <f t="shared" si="34"/>
        <v>78</v>
      </c>
      <c r="CC111" s="2">
        <f t="shared" si="29"/>
        <v>0.05</v>
      </c>
      <c r="CD111" s="4">
        <f t="shared" si="30"/>
        <v>299.09755415182286</v>
      </c>
      <c r="CE111" s="1">
        <f t="shared" si="31"/>
        <v>2499.9999999999927</v>
      </c>
      <c r="CF111" s="4">
        <f t="shared" si="32"/>
        <v>0</v>
      </c>
      <c r="CG111" s="4">
        <f t="shared" si="49"/>
        <v>0</v>
      </c>
      <c r="CH111" s="4">
        <f t="shared" si="35"/>
        <v>2200.9024458481699</v>
      </c>
      <c r="CI111" s="4">
        <f t="shared" si="33"/>
        <v>69582.510550589315</v>
      </c>
      <c r="CK111" s="83">
        <f t="shared" si="47"/>
        <v>294.60513857911758</v>
      </c>
      <c r="CL111" s="1">
        <f t="shared" si="37"/>
        <v>1250</v>
      </c>
      <c r="CM111" s="1">
        <f t="shared" si="45"/>
        <v>955.39486142088242</v>
      </c>
      <c r="CN111" s="83">
        <f t="shared" si="46"/>
        <v>152196.73494144168</v>
      </c>
      <c r="CO111" s="74">
        <f t="shared" si="28"/>
        <v>72</v>
      </c>
    </row>
    <row r="112" spans="1:93" hidden="1" x14ac:dyDescent="0.35">
      <c r="A112" s="74">
        <f t="shared" si="38"/>
        <v>73</v>
      </c>
      <c r="B112" s="75">
        <f t="shared" si="39"/>
        <v>0.05</v>
      </c>
      <c r="C112" s="76">
        <f t="shared" si="40"/>
        <v>344.38206297967071</v>
      </c>
      <c r="D112" s="77">
        <f t="shared" si="41"/>
        <v>2500</v>
      </c>
      <c r="E112" s="76">
        <f t="shared" si="42"/>
        <v>0</v>
      </c>
      <c r="F112" s="76"/>
      <c r="G112" s="76">
        <f t="shared" si="26"/>
        <v>0</v>
      </c>
      <c r="H112" s="76">
        <f t="shared" si="43"/>
        <v>2155.6179370203295</v>
      </c>
      <c r="I112" s="91">
        <f t="shared" si="44"/>
        <v>80496.077178100633</v>
      </c>
      <c r="J112" s="16"/>
      <c r="M112" s="95"/>
      <c r="N112" s="85"/>
      <c r="O112" s="87">
        <f>O111-($O$111-$O$123)/12</f>
        <v>62522.34427322563</v>
      </c>
      <c r="P112" s="41"/>
      <c r="Q112" s="80">
        <f t="shared" si="48"/>
        <v>80496.077178101215</v>
      </c>
      <c r="R112" s="18"/>
      <c r="S112" s="90">
        <f>SUM($C$40:C112)</f>
        <v>46496.07717810067</v>
      </c>
      <c r="T112" s="81"/>
      <c r="U112" s="80">
        <f>SUM($CD$32:CD106)</f>
        <v>46496.077178100779</v>
      </c>
      <c r="V112" s="18"/>
      <c r="W112" s="18"/>
      <c r="X112" s="18"/>
      <c r="AC112" s="3" t="s">
        <v>45</v>
      </c>
      <c r="CB112">
        <f t="shared" si="34"/>
        <v>79</v>
      </c>
      <c r="CC112" s="2">
        <f t="shared" si="29"/>
        <v>0.05</v>
      </c>
      <c r="CD112" s="4">
        <f t="shared" si="30"/>
        <v>289.92712729412216</v>
      </c>
      <c r="CE112" s="1">
        <f t="shared" si="31"/>
        <v>2499.9999999999927</v>
      </c>
      <c r="CF112" s="4">
        <f t="shared" si="32"/>
        <v>0</v>
      </c>
      <c r="CG112" s="4">
        <f t="shared" si="49"/>
        <v>0</v>
      </c>
      <c r="CH112" s="4">
        <f t="shared" si="35"/>
        <v>2210.0728727058704</v>
      </c>
      <c r="CI112" s="4">
        <f t="shared" si="33"/>
        <v>67372.437677883441</v>
      </c>
      <c r="CK112" s="83">
        <f t="shared" si="47"/>
        <v>292.76733040818988</v>
      </c>
      <c r="CL112" s="1">
        <f t="shared" si="37"/>
        <v>1250</v>
      </c>
      <c r="CM112" s="1">
        <f t="shared" si="45"/>
        <v>957.23266959181012</v>
      </c>
      <c r="CN112" s="83">
        <f t="shared" si="46"/>
        <v>151239.50227184987</v>
      </c>
      <c r="CO112" s="74">
        <f t="shared" si="28"/>
        <v>73</v>
      </c>
    </row>
    <row r="113" spans="1:93" hidden="1" x14ac:dyDescent="0.35">
      <c r="A113" s="74">
        <f t="shared" si="38"/>
        <v>74</v>
      </c>
      <c r="B113" s="75">
        <f t="shared" si="39"/>
        <v>0.05</v>
      </c>
      <c r="C113" s="76">
        <f t="shared" si="40"/>
        <v>335.4003215754193</v>
      </c>
      <c r="D113" s="77">
        <f t="shared" si="41"/>
        <v>2500</v>
      </c>
      <c r="E113" s="76">
        <f t="shared" si="42"/>
        <v>0</v>
      </c>
      <c r="F113" s="76"/>
      <c r="G113" s="76">
        <f t="shared" si="26"/>
        <v>0</v>
      </c>
      <c r="H113" s="76">
        <f t="shared" si="43"/>
        <v>2164.5996784245808</v>
      </c>
      <c r="I113" s="91">
        <f t="shared" si="44"/>
        <v>78331.477499676053</v>
      </c>
      <c r="J113" s="16"/>
      <c r="M113" s="95"/>
      <c r="N113" s="85"/>
      <c r="O113" s="87">
        <f t="shared" ref="O113:O122" si="50">O112-($O$111-$O$123)/12</f>
        <v>60025.481318565784</v>
      </c>
      <c r="P113" s="41"/>
      <c r="Q113" s="80">
        <f t="shared" si="48"/>
        <v>78331.47749967665</v>
      </c>
      <c r="R113" s="18"/>
      <c r="S113" s="90">
        <f>SUM($C$40:C113)</f>
        <v>46831.47749967609</v>
      </c>
      <c r="T113" s="81"/>
      <c r="U113" s="80">
        <f>SUM($CD$32:CD107)</f>
        <v>46831.477499676199</v>
      </c>
      <c r="V113" s="18"/>
      <c r="W113" s="18"/>
      <c r="X113" s="18"/>
      <c r="AC113" s="3" t="s">
        <v>45</v>
      </c>
      <c r="CB113">
        <f t="shared" si="34"/>
        <v>80</v>
      </c>
      <c r="CC113" s="2">
        <f t="shared" si="29"/>
        <v>0.05</v>
      </c>
      <c r="CD113" s="4">
        <f t="shared" si="30"/>
        <v>280.71849032451433</v>
      </c>
      <c r="CE113" s="1">
        <f t="shared" si="31"/>
        <v>2499.9999999999927</v>
      </c>
      <c r="CF113" s="4">
        <f t="shared" si="32"/>
        <v>0</v>
      </c>
      <c r="CG113" s="4">
        <f t="shared" si="49"/>
        <v>0</v>
      </c>
      <c r="CH113" s="4">
        <f t="shared" si="35"/>
        <v>2219.2815096754784</v>
      </c>
      <c r="CI113" s="4">
        <f t="shared" si="33"/>
        <v>65153.156168207963</v>
      </c>
      <c r="CK113" s="83">
        <f t="shared" si="47"/>
        <v>290.92598700904455</v>
      </c>
      <c r="CL113" s="1">
        <f t="shared" si="37"/>
        <v>1250</v>
      </c>
      <c r="CM113" s="1">
        <f t="shared" si="45"/>
        <v>959.07401299095545</v>
      </c>
      <c r="CN113" s="83">
        <f t="shared" si="46"/>
        <v>150280.42825885891</v>
      </c>
      <c r="CO113" s="74">
        <f t="shared" si="28"/>
        <v>74</v>
      </c>
    </row>
    <row r="114" spans="1:93" hidden="1" x14ac:dyDescent="0.35">
      <c r="A114" s="74">
        <f t="shared" si="38"/>
        <v>75</v>
      </c>
      <c r="B114" s="75">
        <f t="shared" si="39"/>
        <v>0.05</v>
      </c>
      <c r="C114" s="76">
        <f t="shared" si="40"/>
        <v>326.3811562486502</v>
      </c>
      <c r="D114" s="77">
        <f t="shared" si="41"/>
        <v>2500</v>
      </c>
      <c r="E114" s="76">
        <f t="shared" si="42"/>
        <v>0</v>
      </c>
      <c r="F114" s="76"/>
      <c r="G114" s="76">
        <f t="shared" si="26"/>
        <v>0</v>
      </c>
      <c r="H114" s="76">
        <f t="shared" si="43"/>
        <v>2173.6188437513497</v>
      </c>
      <c r="I114" s="91">
        <f t="shared" si="44"/>
        <v>76157.858655924705</v>
      </c>
      <c r="J114" s="16"/>
      <c r="M114" s="95"/>
      <c r="N114" s="85"/>
      <c r="O114" s="87">
        <f t="shared" si="50"/>
        <v>57528.618363905938</v>
      </c>
      <c r="P114" s="41"/>
      <c r="Q114" s="80">
        <f t="shared" si="48"/>
        <v>76157.858655925316</v>
      </c>
      <c r="R114" s="18"/>
      <c r="S114" s="90">
        <f>SUM($C$40:C114)</f>
        <v>47157.858655924741</v>
      </c>
      <c r="T114" s="81"/>
      <c r="U114" s="80">
        <f>SUM($CD$32:CD108)</f>
        <v>47157.858655924851</v>
      </c>
      <c r="V114" s="18"/>
      <c r="W114" s="18"/>
      <c r="X114" s="18"/>
      <c r="AC114" s="3" t="s">
        <v>45</v>
      </c>
      <c r="CB114">
        <f t="shared" si="34"/>
        <v>81</v>
      </c>
      <c r="CC114" s="2">
        <f t="shared" si="29"/>
        <v>0.05</v>
      </c>
      <c r="CD114" s="4">
        <f t="shared" si="30"/>
        <v>271.47148403419982</v>
      </c>
      <c r="CE114" s="1">
        <f t="shared" si="31"/>
        <v>2499.9999999999927</v>
      </c>
      <c r="CF114" s="4">
        <f t="shared" si="32"/>
        <v>0</v>
      </c>
      <c r="CG114" s="4">
        <f t="shared" si="49"/>
        <v>0</v>
      </c>
      <c r="CH114" s="4">
        <f t="shared" si="35"/>
        <v>2228.5285159657928</v>
      </c>
      <c r="CI114" s="4">
        <f t="shared" si="33"/>
        <v>62924.627652242169</v>
      </c>
      <c r="CK114" s="83">
        <f t="shared" si="47"/>
        <v>289.08110158127721</v>
      </c>
      <c r="CL114" s="1">
        <f t="shared" si="37"/>
        <v>1250</v>
      </c>
      <c r="CM114" s="1">
        <f t="shared" si="45"/>
        <v>960.91889841872285</v>
      </c>
      <c r="CN114" s="83">
        <f t="shared" si="46"/>
        <v>149319.50936044019</v>
      </c>
      <c r="CO114" s="74">
        <f t="shared" si="28"/>
        <v>75</v>
      </c>
    </row>
    <row r="115" spans="1:93" hidden="1" x14ac:dyDescent="0.35">
      <c r="A115" s="74">
        <f t="shared" si="38"/>
        <v>76</v>
      </c>
      <c r="B115" s="75">
        <f t="shared" si="39"/>
        <v>0.05</v>
      </c>
      <c r="C115" s="76">
        <f t="shared" si="40"/>
        <v>317.32441106635292</v>
      </c>
      <c r="D115" s="77">
        <f t="shared" si="41"/>
        <v>2500</v>
      </c>
      <c r="E115" s="76">
        <f t="shared" si="42"/>
        <v>0</v>
      </c>
      <c r="F115" s="76"/>
      <c r="G115" s="76">
        <f t="shared" si="26"/>
        <v>0</v>
      </c>
      <c r="H115" s="76">
        <f t="shared" si="43"/>
        <v>2182.6755889336473</v>
      </c>
      <c r="I115" s="91">
        <f t="shared" si="44"/>
        <v>73975.183066991056</v>
      </c>
      <c r="J115" s="16"/>
      <c r="M115" s="95"/>
      <c r="N115" s="85"/>
      <c r="O115" s="87">
        <f t="shared" si="50"/>
        <v>55031.755409246092</v>
      </c>
      <c r="P115" s="41"/>
      <c r="Q115" s="80">
        <f t="shared" si="48"/>
        <v>73975.183066991682</v>
      </c>
      <c r="R115" s="18"/>
      <c r="S115" s="90">
        <f>SUM($C$40:C115)</f>
        <v>47475.183066991092</v>
      </c>
      <c r="T115" s="81"/>
      <c r="U115" s="80">
        <f>SUM($CD$32:CD109)</f>
        <v>47475.183066991209</v>
      </c>
      <c r="V115" s="18"/>
      <c r="W115" s="18"/>
      <c r="X115" s="18"/>
      <c r="AC115" s="3" t="s">
        <v>45</v>
      </c>
      <c r="CB115">
        <f t="shared" si="34"/>
        <v>82</v>
      </c>
      <c r="CC115" s="2">
        <f t="shared" si="29"/>
        <v>0.05</v>
      </c>
      <c r="CD115" s="4">
        <f t="shared" si="30"/>
        <v>262.18594855100906</v>
      </c>
      <c r="CE115" s="1">
        <f t="shared" si="31"/>
        <v>2499.9999999999927</v>
      </c>
      <c r="CF115" s="4">
        <f t="shared" si="32"/>
        <v>0</v>
      </c>
      <c r="CG115" s="4">
        <f t="shared" si="49"/>
        <v>0</v>
      </c>
      <c r="CH115" s="4">
        <f t="shared" si="35"/>
        <v>2237.8140514489837</v>
      </c>
      <c r="CI115" s="4">
        <f t="shared" si="33"/>
        <v>60686.813600793183</v>
      </c>
      <c r="CK115" s="83">
        <f t="shared" si="47"/>
        <v>287.23266731140234</v>
      </c>
      <c r="CL115" s="1">
        <f t="shared" si="37"/>
        <v>1250</v>
      </c>
      <c r="CM115" s="1">
        <f t="shared" si="45"/>
        <v>962.76733268859766</v>
      </c>
      <c r="CN115" s="83">
        <f t="shared" si="46"/>
        <v>148356.74202775161</v>
      </c>
      <c r="CO115" s="74">
        <f t="shared" si="28"/>
        <v>76</v>
      </c>
    </row>
    <row r="116" spans="1:93" hidden="1" x14ac:dyDescent="0.35">
      <c r="A116" s="74">
        <f t="shared" si="38"/>
        <v>77</v>
      </c>
      <c r="B116" s="75">
        <f t="shared" si="39"/>
        <v>0.05</v>
      </c>
      <c r="C116" s="76">
        <f t="shared" si="40"/>
        <v>308.22992944579607</v>
      </c>
      <c r="D116" s="77">
        <f t="shared" si="41"/>
        <v>2500</v>
      </c>
      <c r="E116" s="76">
        <f t="shared" si="42"/>
        <v>0</v>
      </c>
      <c r="F116" s="76"/>
      <c r="G116" s="76">
        <f t="shared" ref="G116:G147" si="51">IF(I115&gt;1,IF(G104&gt;1,IF(I115&lt;$E$16,(I115-D116+C116),G104),0),0)</f>
        <v>0</v>
      </c>
      <c r="H116" s="76">
        <f t="shared" si="43"/>
        <v>2191.7700705542038</v>
      </c>
      <c r="I116" s="91">
        <f t="shared" si="44"/>
        <v>71783.412996436848</v>
      </c>
      <c r="J116" s="16"/>
      <c r="M116" s="95"/>
      <c r="N116" s="85"/>
      <c r="O116" s="87">
        <f t="shared" si="50"/>
        <v>52534.892454586246</v>
      </c>
      <c r="P116" s="41"/>
      <c r="Q116" s="80">
        <f t="shared" si="48"/>
        <v>71783.412996437488</v>
      </c>
      <c r="R116" s="18"/>
      <c r="S116" s="90">
        <f>SUM($C$40:C116)</f>
        <v>47783.412996436891</v>
      </c>
      <c r="T116" s="81"/>
      <c r="U116" s="80">
        <f>SUM($CD$32:CD110)</f>
        <v>47783.412996437008</v>
      </c>
      <c r="V116" s="18"/>
      <c r="W116" s="18"/>
      <c r="X116" s="18"/>
      <c r="AC116" s="3" t="s">
        <v>45</v>
      </c>
      <c r="CB116">
        <f t="shared" si="34"/>
        <v>83</v>
      </c>
      <c r="CC116" s="2">
        <f t="shared" si="29"/>
        <v>0.05</v>
      </c>
      <c r="CD116" s="4">
        <f t="shared" si="30"/>
        <v>252.86172333663825</v>
      </c>
      <c r="CE116" s="1">
        <f t="shared" si="31"/>
        <v>2499.9999999999927</v>
      </c>
      <c r="CF116" s="4">
        <f t="shared" si="32"/>
        <v>0</v>
      </c>
      <c r="CG116" s="4">
        <f t="shared" si="49"/>
        <v>0</v>
      </c>
      <c r="CH116" s="4">
        <f t="shared" si="35"/>
        <v>2247.1382766633546</v>
      </c>
      <c r="CI116" s="4">
        <f t="shared" si="33"/>
        <v>58439.675324129828</v>
      </c>
      <c r="CK116" s="83">
        <f t="shared" si="47"/>
        <v>285.38067737282773</v>
      </c>
      <c r="CL116" s="1">
        <f t="shared" si="37"/>
        <v>1250</v>
      </c>
      <c r="CM116" s="1">
        <f t="shared" si="45"/>
        <v>964.61932262717232</v>
      </c>
      <c r="CN116" s="83">
        <f t="shared" si="46"/>
        <v>147392.12270512444</v>
      </c>
      <c r="CO116" s="74">
        <f t="shared" si="28"/>
        <v>77</v>
      </c>
    </row>
    <row r="117" spans="1:93" hidden="1" x14ac:dyDescent="0.35">
      <c r="A117" s="74">
        <f t="shared" si="38"/>
        <v>78</v>
      </c>
      <c r="B117" s="75">
        <f t="shared" si="39"/>
        <v>0.05</v>
      </c>
      <c r="C117" s="76">
        <f t="shared" si="40"/>
        <v>299.09755415182019</v>
      </c>
      <c r="D117" s="77">
        <f t="shared" si="41"/>
        <v>2500</v>
      </c>
      <c r="E117" s="76">
        <f t="shared" si="42"/>
        <v>0</v>
      </c>
      <c r="F117" s="76"/>
      <c r="G117" s="76">
        <f t="shared" si="51"/>
        <v>0</v>
      </c>
      <c r="H117" s="76">
        <f t="shared" si="43"/>
        <v>2200.9024458481799</v>
      </c>
      <c r="I117" s="91">
        <f t="shared" si="44"/>
        <v>69582.51055058866</v>
      </c>
      <c r="J117" s="16"/>
      <c r="M117" s="95"/>
      <c r="N117" s="85"/>
      <c r="O117" s="87">
        <f t="shared" si="50"/>
        <v>50038.029499926401</v>
      </c>
      <c r="P117" s="41"/>
      <c r="Q117" s="80">
        <f t="shared" si="48"/>
        <v>69582.510550589315</v>
      </c>
      <c r="R117" s="18"/>
      <c r="S117" s="90">
        <f>SUM($C$40:C117)</f>
        <v>48082.510550588711</v>
      </c>
      <c r="T117" s="81"/>
      <c r="U117" s="80">
        <f>SUM($CD$32:CD111)</f>
        <v>48082.510550588828</v>
      </c>
      <c r="V117" s="18"/>
      <c r="W117" s="18"/>
      <c r="X117" s="18"/>
      <c r="AC117" s="3" t="s">
        <v>45</v>
      </c>
      <c r="CB117">
        <f t="shared" si="34"/>
        <v>84</v>
      </c>
      <c r="CC117" s="2">
        <f t="shared" si="29"/>
        <v>0.05</v>
      </c>
      <c r="CD117" s="4">
        <f t="shared" si="30"/>
        <v>243.49864718387431</v>
      </c>
      <c r="CE117" s="1">
        <f t="shared" si="31"/>
        <v>2499.9999999999927</v>
      </c>
      <c r="CF117" s="4">
        <f t="shared" si="32"/>
        <v>0</v>
      </c>
      <c r="CG117" s="4">
        <f t="shared" si="49"/>
        <v>0</v>
      </c>
      <c r="CH117" s="4">
        <f t="shared" si="35"/>
        <v>2256.5013528161185</v>
      </c>
      <c r="CI117" s="4">
        <f t="shared" si="33"/>
        <v>56183.173971313707</v>
      </c>
      <c r="CK117" s="83">
        <f t="shared" si="47"/>
        <v>283.52512492582963</v>
      </c>
      <c r="CL117" s="1">
        <f t="shared" si="37"/>
        <v>1250</v>
      </c>
      <c r="CM117" s="1">
        <f t="shared" si="45"/>
        <v>966.47487507417031</v>
      </c>
      <c r="CN117" s="83">
        <f t="shared" si="46"/>
        <v>146425.64783005026</v>
      </c>
      <c r="CO117" s="74">
        <f t="shared" si="28"/>
        <v>78</v>
      </c>
    </row>
    <row r="118" spans="1:93" hidden="1" x14ac:dyDescent="0.35">
      <c r="A118" s="74">
        <f t="shared" si="38"/>
        <v>79</v>
      </c>
      <c r="B118" s="75">
        <f t="shared" si="39"/>
        <v>0.05</v>
      </c>
      <c r="C118" s="76">
        <f t="shared" si="40"/>
        <v>289.92712729411943</v>
      </c>
      <c r="D118" s="77">
        <f t="shared" si="41"/>
        <v>2500</v>
      </c>
      <c r="E118" s="76">
        <f t="shared" si="42"/>
        <v>0</v>
      </c>
      <c r="F118" s="76"/>
      <c r="G118" s="76">
        <f t="shared" si="51"/>
        <v>0</v>
      </c>
      <c r="H118" s="76">
        <f t="shared" si="43"/>
        <v>2210.0728727058804</v>
      </c>
      <c r="I118" s="91">
        <f t="shared" si="44"/>
        <v>67372.437677882786</v>
      </c>
      <c r="J118" s="16"/>
      <c r="M118" s="95"/>
      <c r="N118" s="85"/>
      <c r="O118" s="87">
        <f t="shared" si="50"/>
        <v>47541.166545266555</v>
      </c>
      <c r="P118" s="41"/>
      <c r="Q118" s="80">
        <f t="shared" si="48"/>
        <v>67372.437677883441</v>
      </c>
      <c r="R118" s="18"/>
      <c r="S118" s="90">
        <f>SUM($C$40:C118)</f>
        <v>48372.43767788283</v>
      </c>
      <c r="T118" s="81"/>
      <c r="U118" s="80">
        <f>SUM($CD$32:CD112)</f>
        <v>48372.437677882946</v>
      </c>
      <c r="V118" s="18"/>
      <c r="W118" s="18"/>
      <c r="X118" s="18"/>
      <c r="AC118" s="3" t="s">
        <v>45</v>
      </c>
      <c r="CB118">
        <f t="shared" si="34"/>
        <v>85</v>
      </c>
      <c r="CC118" s="2">
        <f t="shared" si="29"/>
        <v>0.05</v>
      </c>
      <c r="CD118" s="4">
        <f t="shared" si="30"/>
        <v>234.09655821380713</v>
      </c>
      <c r="CE118" s="1">
        <f t="shared" si="31"/>
        <v>2499.9999999999927</v>
      </c>
      <c r="CF118" s="4">
        <f t="shared" si="32"/>
        <v>0</v>
      </c>
      <c r="CG118" s="4">
        <f t="shared" si="49"/>
        <v>0</v>
      </c>
      <c r="CH118" s="4">
        <f t="shared" si="35"/>
        <v>2265.9034417861858</v>
      </c>
      <c r="CI118" s="4">
        <f t="shared" si="33"/>
        <v>53917.270529527523</v>
      </c>
      <c r="CK118" s="83">
        <f t="shared" si="47"/>
        <v>281.66600311752723</v>
      </c>
      <c r="CL118" s="1">
        <f t="shared" si="37"/>
        <v>1250</v>
      </c>
      <c r="CM118" s="1">
        <f t="shared" si="45"/>
        <v>968.33399688247277</v>
      </c>
      <c r="CN118" s="83">
        <f t="shared" si="46"/>
        <v>145457.31383316781</v>
      </c>
      <c r="CO118" s="74">
        <f t="shared" si="28"/>
        <v>79</v>
      </c>
    </row>
    <row r="119" spans="1:93" hidden="1" x14ac:dyDescent="0.35">
      <c r="A119" s="74">
        <f t="shared" si="38"/>
        <v>80</v>
      </c>
      <c r="B119" s="75">
        <f t="shared" si="39"/>
        <v>0.05</v>
      </c>
      <c r="C119" s="76">
        <f t="shared" si="40"/>
        <v>280.71849032451161</v>
      </c>
      <c r="D119" s="77">
        <f t="shared" si="41"/>
        <v>2500</v>
      </c>
      <c r="E119" s="76">
        <f t="shared" si="42"/>
        <v>0</v>
      </c>
      <c r="F119" s="76"/>
      <c r="G119" s="76">
        <f t="shared" si="51"/>
        <v>0</v>
      </c>
      <c r="H119" s="76">
        <f t="shared" si="43"/>
        <v>2219.2815096754885</v>
      </c>
      <c r="I119" s="91">
        <f t="shared" si="44"/>
        <v>65153.156168207301</v>
      </c>
      <c r="J119" s="16"/>
      <c r="M119" s="95"/>
      <c r="N119" s="85"/>
      <c r="O119" s="87">
        <f t="shared" si="50"/>
        <v>45044.303590606709</v>
      </c>
      <c r="P119" s="41"/>
      <c r="Q119" s="80">
        <f t="shared" si="48"/>
        <v>65153.156168207963</v>
      </c>
      <c r="R119" s="18"/>
      <c r="S119" s="90">
        <f>SUM($C$40:C119)</f>
        <v>48653.156168207344</v>
      </c>
      <c r="T119" s="81"/>
      <c r="U119" s="80">
        <f>SUM($CD$32:CD113)</f>
        <v>48653.156168207461</v>
      </c>
      <c r="V119" s="18"/>
      <c r="W119" s="18"/>
      <c r="X119" s="18"/>
      <c r="AC119" s="3" t="s">
        <v>45</v>
      </c>
      <c r="CB119">
        <f t="shared" si="34"/>
        <v>86</v>
      </c>
      <c r="CC119" s="2">
        <f t="shared" si="29"/>
        <v>0.05</v>
      </c>
      <c r="CD119" s="4">
        <f t="shared" si="30"/>
        <v>224.65529387303135</v>
      </c>
      <c r="CE119" s="1">
        <f t="shared" si="31"/>
        <v>2499.9999999999927</v>
      </c>
      <c r="CF119" s="4">
        <f t="shared" si="32"/>
        <v>0</v>
      </c>
      <c r="CG119" s="4">
        <f t="shared" si="49"/>
        <v>0</v>
      </c>
      <c r="CH119" s="4">
        <f t="shared" si="35"/>
        <v>2275.3447061269612</v>
      </c>
      <c r="CI119" s="4">
        <f t="shared" si="33"/>
        <v>51641.925823400561</v>
      </c>
      <c r="CK119" s="83">
        <f t="shared" si="47"/>
        <v>279.80330508185756</v>
      </c>
      <c r="CL119" s="1">
        <f t="shared" si="37"/>
        <v>1250</v>
      </c>
      <c r="CM119" s="1">
        <f t="shared" si="45"/>
        <v>970.19669491814238</v>
      </c>
      <c r="CN119" s="83">
        <f t="shared" si="46"/>
        <v>144487.11713824965</v>
      </c>
      <c r="CO119" s="74">
        <f t="shared" si="28"/>
        <v>80</v>
      </c>
    </row>
    <row r="120" spans="1:93" hidden="1" x14ac:dyDescent="0.35">
      <c r="A120" s="74">
        <f t="shared" si="38"/>
        <v>81</v>
      </c>
      <c r="B120" s="75">
        <f t="shared" si="39"/>
        <v>0.05</v>
      </c>
      <c r="C120" s="76">
        <f t="shared" si="40"/>
        <v>271.47148403419709</v>
      </c>
      <c r="D120" s="77">
        <f t="shared" si="41"/>
        <v>2500</v>
      </c>
      <c r="E120" s="76">
        <f t="shared" si="42"/>
        <v>0</v>
      </c>
      <c r="F120" s="76"/>
      <c r="G120" s="76">
        <f t="shared" si="51"/>
        <v>0</v>
      </c>
      <c r="H120" s="76">
        <f t="shared" si="43"/>
        <v>2228.5285159658029</v>
      </c>
      <c r="I120" s="91">
        <f t="shared" si="44"/>
        <v>62924.627652241499</v>
      </c>
      <c r="J120" s="16"/>
      <c r="M120" s="95"/>
      <c r="N120" s="85"/>
      <c r="O120" s="87">
        <f t="shared" si="50"/>
        <v>42547.440635946863</v>
      </c>
      <c r="P120" s="41"/>
      <c r="Q120" s="80">
        <f t="shared" si="48"/>
        <v>62924.627652242169</v>
      </c>
      <c r="R120" s="18"/>
      <c r="S120" s="90">
        <f>SUM($C$40:C120)</f>
        <v>48924.627652241543</v>
      </c>
      <c r="T120" s="81"/>
      <c r="U120" s="80">
        <f>SUM($CD$32:CD114)</f>
        <v>48924.627652241659</v>
      </c>
      <c r="V120" s="18"/>
      <c r="W120" s="18"/>
      <c r="X120" s="18"/>
      <c r="AC120" s="3" t="s">
        <v>45</v>
      </c>
      <c r="CB120">
        <f t="shared" si="34"/>
        <v>87</v>
      </c>
      <c r="CC120" s="2">
        <f t="shared" si="29"/>
        <v>0.05</v>
      </c>
      <c r="CD120" s="4">
        <f t="shared" si="30"/>
        <v>215.17469093083568</v>
      </c>
      <c r="CE120" s="1">
        <f t="shared" si="31"/>
        <v>2499.9999999999927</v>
      </c>
      <c r="CF120" s="4">
        <f t="shared" si="32"/>
        <v>0</v>
      </c>
      <c r="CG120" s="4">
        <f t="shared" si="49"/>
        <v>0</v>
      </c>
      <c r="CH120" s="4">
        <f t="shared" si="35"/>
        <v>2284.8253090691569</v>
      </c>
      <c r="CI120" s="4">
        <f t="shared" si="33"/>
        <v>49357.100514331403</v>
      </c>
      <c r="CK120" s="83">
        <f t="shared" si="47"/>
        <v>277.93702393954965</v>
      </c>
      <c r="CL120" s="1">
        <f t="shared" si="37"/>
        <v>1250</v>
      </c>
      <c r="CM120" s="1">
        <f t="shared" si="45"/>
        <v>972.06297606045041</v>
      </c>
      <c r="CN120" s="83">
        <f t="shared" si="46"/>
        <v>143515.05416218919</v>
      </c>
      <c r="CO120" s="74">
        <f t="shared" si="28"/>
        <v>81</v>
      </c>
    </row>
    <row r="121" spans="1:93" hidden="1" x14ac:dyDescent="0.35">
      <c r="A121" s="74">
        <f t="shared" si="38"/>
        <v>82</v>
      </c>
      <c r="B121" s="75">
        <f t="shared" si="39"/>
        <v>0.05</v>
      </c>
      <c r="C121" s="76">
        <f t="shared" si="40"/>
        <v>262.18594855100622</v>
      </c>
      <c r="D121" s="77">
        <f t="shared" si="41"/>
        <v>2500</v>
      </c>
      <c r="E121" s="76">
        <f t="shared" si="42"/>
        <v>0</v>
      </c>
      <c r="F121" s="76"/>
      <c r="G121" s="76">
        <f t="shared" si="51"/>
        <v>0</v>
      </c>
      <c r="H121" s="76">
        <f t="shared" si="43"/>
        <v>2237.8140514489937</v>
      </c>
      <c r="I121" s="91">
        <f t="shared" si="44"/>
        <v>60686.813600792506</v>
      </c>
      <c r="J121" s="16"/>
      <c r="M121" s="95"/>
      <c r="N121" s="85"/>
      <c r="O121" s="87">
        <f t="shared" si="50"/>
        <v>40050.577681287017</v>
      </c>
      <c r="P121" s="41"/>
      <c r="Q121" s="80">
        <f t="shared" si="48"/>
        <v>60686.813600793183</v>
      </c>
      <c r="R121" s="18"/>
      <c r="S121" s="90">
        <f>SUM($C$40:C121)</f>
        <v>49186.81360079255</v>
      </c>
      <c r="T121" s="81"/>
      <c r="U121" s="80">
        <f>SUM($CD$32:CD115)</f>
        <v>49186.813600792666</v>
      </c>
      <c r="V121" s="18"/>
      <c r="W121" s="18"/>
      <c r="X121" s="18"/>
      <c r="AC121" s="3" t="s">
        <v>45</v>
      </c>
      <c r="CB121">
        <f t="shared" si="34"/>
        <v>88</v>
      </c>
      <c r="CC121" s="2">
        <f t="shared" si="29"/>
        <v>0.05</v>
      </c>
      <c r="CD121" s="4">
        <f t="shared" si="30"/>
        <v>205.65458547638084</v>
      </c>
      <c r="CE121" s="1">
        <f t="shared" si="31"/>
        <v>2499.9999999999927</v>
      </c>
      <c r="CF121" s="4">
        <f t="shared" si="32"/>
        <v>0</v>
      </c>
      <c r="CG121" s="4">
        <f t="shared" si="49"/>
        <v>0</v>
      </c>
      <c r="CH121" s="4">
        <f t="shared" si="35"/>
        <v>2294.3454145236119</v>
      </c>
      <c r="CI121" s="4">
        <f t="shared" si="33"/>
        <v>47062.755099807793</v>
      </c>
      <c r="CK121" s="83">
        <f t="shared" si="47"/>
        <v>276.06715279810004</v>
      </c>
      <c r="CL121" s="1">
        <f t="shared" si="37"/>
        <v>1250</v>
      </c>
      <c r="CM121" s="1">
        <f t="shared" si="45"/>
        <v>973.9328472018999</v>
      </c>
      <c r="CN121" s="83">
        <f t="shared" si="46"/>
        <v>142541.12131498728</v>
      </c>
      <c r="CO121" s="74">
        <f t="shared" si="28"/>
        <v>82</v>
      </c>
    </row>
    <row r="122" spans="1:93" hidden="1" x14ac:dyDescent="0.35">
      <c r="A122" s="74">
        <f t="shared" si="38"/>
        <v>83</v>
      </c>
      <c r="B122" s="75">
        <f t="shared" si="39"/>
        <v>0.05</v>
      </c>
      <c r="C122" s="76">
        <f t="shared" si="40"/>
        <v>252.86172333663546</v>
      </c>
      <c r="D122" s="77">
        <f t="shared" si="41"/>
        <v>2500</v>
      </c>
      <c r="E122" s="76">
        <f t="shared" si="42"/>
        <v>0</v>
      </c>
      <c r="F122" s="76"/>
      <c r="G122" s="76">
        <f t="shared" si="51"/>
        <v>0</v>
      </c>
      <c r="H122" s="76">
        <f t="shared" si="43"/>
        <v>2247.1382766633646</v>
      </c>
      <c r="I122" s="91">
        <f t="shared" si="44"/>
        <v>58439.675324129144</v>
      </c>
      <c r="J122" s="16"/>
      <c r="M122" s="95"/>
      <c r="N122" s="85"/>
      <c r="O122" s="87">
        <f t="shared" si="50"/>
        <v>37553.714726627171</v>
      </c>
      <c r="P122" s="41"/>
      <c r="Q122" s="80">
        <f t="shared" si="48"/>
        <v>58439.675324129828</v>
      </c>
      <c r="R122" s="18"/>
      <c r="S122" s="90">
        <f>SUM($C$40:C122)</f>
        <v>49439.675324129188</v>
      </c>
      <c r="T122" s="81"/>
      <c r="U122" s="80">
        <f>SUM($CD$32:CD116)</f>
        <v>49439.675324129304</v>
      </c>
      <c r="V122" s="18"/>
      <c r="W122" s="18"/>
      <c r="X122" s="18"/>
      <c r="AC122" s="3" t="s">
        <v>45</v>
      </c>
      <c r="CB122">
        <f t="shared" si="34"/>
        <v>89</v>
      </c>
      <c r="CC122" s="2">
        <f t="shared" si="29"/>
        <v>0.05</v>
      </c>
      <c r="CD122" s="4">
        <f t="shared" si="30"/>
        <v>196.09481291586579</v>
      </c>
      <c r="CE122" s="1">
        <f t="shared" si="31"/>
        <v>2499.9999999999927</v>
      </c>
      <c r="CF122" s="4">
        <f t="shared" si="32"/>
        <v>0</v>
      </c>
      <c r="CG122" s="4">
        <f t="shared" si="49"/>
        <v>0</v>
      </c>
      <c r="CH122" s="4">
        <f t="shared" si="35"/>
        <v>2303.9051870841267</v>
      </c>
      <c r="CI122" s="4">
        <f t="shared" si="33"/>
        <v>44758.849912723665</v>
      </c>
      <c r="CK122" s="83">
        <f t="shared" si="47"/>
        <v>274.19368475174639</v>
      </c>
      <c r="CL122" s="1">
        <f t="shared" si="37"/>
        <v>1250</v>
      </c>
      <c r="CM122" s="1">
        <f t="shared" si="45"/>
        <v>975.80631524825367</v>
      </c>
      <c r="CN122" s="83">
        <f t="shared" si="46"/>
        <v>141565.31499973903</v>
      </c>
      <c r="CO122" s="74">
        <f t="shared" si="28"/>
        <v>83</v>
      </c>
    </row>
    <row r="123" spans="1:93" hidden="1" x14ac:dyDescent="0.35">
      <c r="A123" s="74">
        <f t="shared" si="38"/>
        <v>84</v>
      </c>
      <c r="B123" s="75">
        <f t="shared" si="39"/>
        <v>0.05</v>
      </c>
      <c r="C123" s="76">
        <f t="shared" si="40"/>
        <v>243.49864718387144</v>
      </c>
      <c r="D123" s="77">
        <f t="shared" si="41"/>
        <v>2500</v>
      </c>
      <c r="E123" s="76">
        <f t="shared" si="42"/>
        <v>0</v>
      </c>
      <c r="F123" s="76"/>
      <c r="G123" s="76">
        <f t="shared" si="51"/>
        <v>0</v>
      </c>
      <c r="H123" s="76">
        <f t="shared" si="43"/>
        <v>2256.5013528161285</v>
      </c>
      <c r="I123" s="91">
        <f t="shared" si="44"/>
        <v>56183.173971313015</v>
      </c>
      <c r="J123" s="16"/>
      <c r="M123" s="95"/>
      <c r="N123" s="85" t="s">
        <v>45</v>
      </c>
      <c r="O123" s="87">
        <f>CN221</f>
        <v>35056.851771967311</v>
      </c>
      <c r="P123" s="41"/>
      <c r="Q123" s="80">
        <f t="shared" si="48"/>
        <v>56183.173971313707</v>
      </c>
      <c r="R123" s="18"/>
      <c r="S123" s="90">
        <f>SUM($C$40:C123)</f>
        <v>49683.173971313059</v>
      </c>
      <c r="T123" s="81">
        <v>7</v>
      </c>
      <c r="U123" s="80">
        <f>SUM($CD$32:CD117)</f>
        <v>49683.173971313176</v>
      </c>
      <c r="V123" s="18"/>
      <c r="W123" s="18"/>
      <c r="X123" s="18"/>
      <c r="AC123" s="3" t="s">
        <v>45</v>
      </c>
      <c r="CB123">
        <f t="shared" si="34"/>
        <v>90</v>
      </c>
      <c r="CC123" s="2">
        <f t="shared" si="29"/>
        <v>0.05</v>
      </c>
      <c r="CD123" s="4">
        <f t="shared" si="30"/>
        <v>186.49520796968193</v>
      </c>
      <c r="CE123" s="1">
        <f t="shared" si="31"/>
        <v>2499.9999999999927</v>
      </c>
      <c r="CF123" s="4">
        <f t="shared" si="32"/>
        <v>0</v>
      </c>
      <c r="CG123" s="4">
        <f t="shared" si="49"/>
        <v>0</v>
      </c>
      <c r="CH123" s="4">
        <f t="shared" si="35"/>
        <v>2313.5047920303109</v>
      </c>
      <c r="CI123" s="4">
        <f t="shared" si="33"/>
        <v>42445.345120693353</v>
      </c>
      <c r="CK123" s="83">
        <f t="shared" si="47"/>
        <v>272.31661288144244</v>
      </c>
      <c r="CL123" s="1">
        <f t="shared" si="37"/>
        <v>1250</v>
      </c>
      <c r="CM123" s="1">
        <f t="shared" si="45"/>
        <v>977.68338711855756</v>
      </c>
      <c r="CN123" s="83">
        <f t="shared" si="46"/>
        <v>140587.63161262046</v>
      </c>
      <c r="CO123" s="74">
        <f t="shared" si="28"/>
        <v>84</v>
      </c>
    </row>
    <row r="124" spans="1:93" hidden="1" x14ac:dyDescent="0.35">
      <c r="A124" s="74">
        <f t="shared" si="38"/>
        <v>85</v>
      </c>
      <c r="B124" s="75">
        <f t="shared" si="39"/>
        <v>0.05</v>
      </c>
      <c r="C124" s="76">
        <f t="shared" si="40"/>
        <v>234.09655821380423</v>
      </c>
      <c r="D124" s="77">
        <f t="shared" si="41"/>
        <v>2500</v>
      </c>
      <c r="E124" s="76">
        <f t="shared" si="42"/>
        <v>0</v>
      </c>
      <c r="F124" s="76"/>
      <c r="G124" s="76">
        <f t="shared" si="51"/>
        <v>0</v>
      </c>
      <c r="H124" s="76">
        <f t="shared" si="43"/>
        <v>2265.9034417861958</v>
      </c>
      <c r="I124" s="91">
        <f t="shared" si="44"/>
        <v>53917.270529526817</v>
      </c>
      <c r="J124" s="16"/>
      <c r="M124" s="95"/>
      <c r="N124" s="85"/>
      <c r="O124" s="87">
        <f>O123-($O$123-$O$135)/12</f>
        <v>32432.061562499926</v>
      </c>
      <c r="P124" s="41"/>
      <c r="Q124" s="80">
        <f t="shared" si="48"/>
        <v>53917.270529527523</v>
      </c>
      <c r="R124" s="18"/>
      <c r="S124" s="90">
        <f>SUM($C$40:C124)</f>
        <v>49917.270529526861</v>
      </c>
      <c r="T124" s="81"/>
      <c r="U124" s="80">
        <f>SUM($CD$32:CD118)</f>
        <v>49917.270529526984</v>
      </c>
      <c r="V124" s="18"/>
      <c r="W124" s="18"/>
      <c r="X124" s="18"/>
      <c r="AC124" s="3" t="s">
        <v>45</v>
      </c>
      <c r="CB124">
        <f t="shared" si="34"/>
        <v>91</v>
      </c>
      <c r="CC124" s="2">
        <f t="shared" si="29"/>
        <v>0.05</v>
      </c>
      <c r="CD124" s="4">
        <f t="shared" si="30"/>
        <v>176.85560466955565</v>
      </c>
      <c r="CE124" s="1">
        <f t="shared" si="31"/>
        <v>2499.9999999999927</v>
      </c>
      <c r="CF124" s="4">
        <f t="shared" si="32"/>
        <v>0</v>
      </c>
      <c r="CG124" s="4">
        <f t="shared" si="49"/>
        <v>0</v>
      </c>
      <c r="CH124" s="4">
        <f t="shared" si="35"/>
        <v>2323.144395330437</v>
      </c>
      <c r="CI124" s="4">
        <f t="shared" si="33"/>
        <v>40122.200725362913</v>
      </c>
      <c r="CK124" s="83">
        <f t="shared" si="47"/>
        <v>270.43593025483244</v>
      </c>
      <c r="CL124" s="1">
        <f t="shared" si="37"/>
        <v>1250</v>
      </c>
      <c r="CM124" s="1">
        <f t="shared" si="45"/>
        <v>979.56406974516756</v>
      </c>
      <c r="CN124" s="83">
        <f t="shared" si="46"/>
        <v>139608.0675428753</v>
      </c>
      <c r="CO124" s="74">
        <f t="shared" si="28"/>
        <v>85</v>
      </c>
    </row>
    <row r="125" spans="1:93" hidden="1" x14ac:dyDescent="0.35">
      <c r="A125" s="74">
        <f t="shared" si="38"/>
        <v>86</v>
      </c>
      <c r="B125" s="75">
        <f t="shared" si="39"/>
        <v>0.05</v>
      </c>
      <c r="C125" s="76">
        <f t="shared" si="40"/>
        <v>224.65529387302843</v>
      </c>
      <c r="D125" s="77">
        <f t="shared" si="41"/>
        <v>2500</v>
      </c>
      <c r="E125" s="76">
        <f t="shared" si="42"/>
        <v>0</v>
      </c>
      <c r="F125" s="76"/>
      <c r="G125" s="76">
        <f t="shared" si="51"/>
        <v>0</v>
      </c>
      <c r="H125" s="76">
        <f t="shared" si="43"/>
        <v>2275.3447061269717</v>
      </c>
      <c r="I125" s="91">
        <f t="shared" si="44"/>
        <v>51641.925823399848</v>
      </c>
      <c r="J125" s="16"/>
      <c r="M125" s="95"/>
      <c r="N125" s="85"/>
      <c r="O125" s="87">
        <f t="shared" ref="O125:O134" si="52">O124-($O$123-$O$135)/12</f>
        <v>29807.271353032542</v>
      </c>
      <c r="P125" s="41"/>
      <c r="Q125" s="80">
        <f t="shared" si="48"/>
        <v>51641.925823400561</v>
      </c>
      <c r="R125" s="18"/>
      <c r="S125" s="90">
        <f>SUM($C$40:C125)</f>
        <v>50141.925823399892</v>
      </c>
      <c r="T125" s="81"/>
      <c r="U125" s="80">
        <f>SUM($CD$32:CD119)</f>
        <v>50141.925823400015</v>
      </c>
      <c r="V125" s="18"/>
      <c r="W125" s="18"/>
      <c r="X125" s="18"/>
      <c r="AC125" s="3" t="s">
        <v>45</v>
      </c>
      <c r="CB125">
        <f t="shared" si="34"/>
        <v>92</v>
      </c>
      <c r="CC125" s="2">
        <f t="shared" si="29"/>
        <v>0.05</v>
      </c>
      <c r="CD125" s="4">
        <f t="shared" si="30"/>
        <v>167.1758363556788</v>
      </c>
      <c r="CE125" s="1">
        <f t="shared" si="31"/>
        <v>2499.9999999999927</v>
      </c>
      <c r="CF125" s="4">
        <f t="shared" si="32"/>
        <v>0</v>
      </c>
      <c r="CG125" s="4">
        <f t="shared" si="49"/>
        <v>0</v>
      </c>
      <c r="CH125" s="4">
        <f t="shared" si="35"/>
        <v>2332.824163644314</v>
      </c>
      <c r="CI125" s="4">
        <f t="shared" si="33"/>
        <v>37789.3765617186</v>
      </c>
      <c r="CK125" s="83">
        <f t="shared" si="47"/>
        <v>268.55162992622542</v>
      </c>
      <c r="CL125" s="1">
        <f t="shared" si="37"/>
        <v>1250</v>
      </c>
      <c r="CM125" s="1">
        <f t="shared" si="45"/>
        <v>981.44837007377464</v>
      </c>
      <c r="CN125" s="83">
        <f t="shared" si="46"/>
        <v>138626.61917280153</v>
      </c>
      <c r="CO125" s="74">
        <f t="shared" si="28"/>
        <v>86</v>
      </c>
    </row>
    <row r="126" spans="1:93" hidden="1" x14ac:dyDescent="0.35">
      <c r="A126" s="74">
        <f t="shared" si="38"/>
        <v>87</v>
      </c>
      <c r="B126" s="75">
        <f t="shared" si="39"/>
        <v>0.05</v>
      </c>
      <c r="C126" s="76">
        <f t="shared" si="40"/>
        <v>215.1746909308327</v>
      </c>
      <c r="D126" s="77">
        <f t="shared" si="41"/>
        <v>2500</v>
      </c>
      <c r="E126" s="76">
        <f t="shared" si="42"/>
        <v>0</v>
      </c>
      <c r="F126" s="76"/>
      <c r="G126" s="76">
        <f t="shared" si="51"/>
        <v>0</v>
      </c>
      <c r="H126" s="76">
        <f t="shared" si="43"/>
        <v>2284.8253090691674</v>
      </c>
      <c r="I126" s="91">
        <f t="shared" si="44"/>
        <v>49357.100514330683</v>
      </c>
      <c r="J126" s="16"/>
      <c r="M126" s="95"/>
      <c r="N126" s="85"/>
      <c r="O126" s="87">
        <f t="shared" si="52"/>
        <v>27182.481143565157</v>
      </c>
      <c r="P126" s="41"/>
      <c r="Q126" s="80">
        <f t="shared" si="48"/>
        <v>49357.100514331403</v>
      </c>
      <c r="R126" s="18"/>
      <c r="S126" s="90">
        <f>SUM($C$40:C126)</f>
        <v>50357.100514330727</v>
      </c>
      <c r="T126" s="81"/>
      <c r="U126" s="80">
        <f>SUM($CD$32:CD120)</f>
        <v>50357.10051433085</v>
      </c>
      <c r="V126" s="18"/>
      <c r="W126" s="18"/>
      <c r="X126" s="18"/>
      <c r="AC126" s="3" t="s">
        <v>45</v>
      </c>
      <c r="CB126">
        <f t="shared" si="34"/>
        <v>93</v>
      </c>
      <c r="CC126" s="2">
        <f t="shared" si="29"/>
        <v>0.05</v>
      </c>
      <c r="CD126" s="4">
        <f t="shared" si="30"/>
        <v>157.45573567382749</v>
      </c>
      <c r="CE126" s="1">
        <f t="shared" si="31"/>
        <v>2499.9999999999927</v>
      </c>
      <c r="CF126" s="4">
        <f t="shared" si="32"/>
        <v>0</v>
      </c>
      <c r="CG126" s="4">
        <f t="shared" si="49"/>
        <v>0</v>
      </c>
      <c r="CH126" s="4">
        <f t="shared" si="35"/>
        <v>2342.5442643261654</v>
      </c>
      <c r="CI126" s="4">
        <f t="shared" si="33"/>
        <v>35446.832297392437</v>
      </c>
      <c r="CK126" s="83">
        <f t="shared" si="47"/>
        <v>266.66370493656962</v>
      </c>
      <c r="CL126" s="1">
        <f t="shared" si="37"/>
        <v>1250</v>
      </c>
      <c r="CM126" s="1">
        <f t="shared" si="45"/>
        <v>983.33629506343038</v>
      </c>
      <c r="CN126" s="83">
        <f t="shared" si="46"/>
        <v>137643.28287773809</v>
      </c>
      <c r="CO126" s="74">
        <f t="shared" si="28"/>
        <v>87</v>
      </c>
    </row>
    <row r="127" spans="1:93" hidden="1" x14ac:dyDescent="0.35">
      <c r="A127" s="74">
        <f t="shared" si="38"/>
        <v>88</v>
      </c>
      <c r="B127" s="75">
        <f t="shared" si="39"/>
        <v>0.05</v>
      </c>
      <c r="C127" s="76">
        <f t="shared" si="40"/>
        <v>205.65458547637786</v>
      </c>
      <c r="D127" s="77">
        <f t="shared" si="41"/>
        <v>2500</v>
      </c>
      <c r="E127" s="76">
        <f t="shared" si="42"/>
        <v>0</v>
      </c>
      <c r="F127" s="76"/>
      <c r="G127" s="76">
        <f t="shared" si="51"/>
        <v>0</v>
      </c>
      <c r="H127" s="76">
        <f t="shared" si="43"/>
        <v>2294.3454145236219</v>
      </c>
      <c r="I127" s="91">
        <f t="shared" si="44"/>
        <v>47062.755099807058</v>
      </c>
      <c r="J127" s="16"/>
      <c r="M127" s="95"/>
      <c r="N127" s="85"/>
      <c r="O127" s="87">
        <f t="shared" si="52"/>
        <v>24557.690934097773</v>
      </c>
      <c r="P127" s="41"/>
      <c r="Q127" s="80">
        <f t="shared" si="48"/>
        <v>47062.755099807793</v>
      </c>
      <c r="R127" s="18"/>
      <c r="S127" s="90">
        <f>SUM($C$40:C127)</f>
        <v>50562.755099807102</v>
      </c>
      <c r="T127" s="81"/>
      <c r="U127" s="80">
        <f>SUM($CD$32:CD121)</f>
        <v>50562.755099807233</v>
      </c>
      <c r="V127" s="18"/>
      <c r="W127" s="18"/>
      <c r="X127" s="18"/>
      <c r="AC127" s="3" t="s">
        <v>45</v>
      </c>
      <c r="CB127">
        <f t="shared" si="34"/>
        <v>94</v>
      </c>
      <c r="CC127" s="2">
        <f t="shared" si="29"/>
        <v>0.05</v>
      </c>
      <c r="CD127" s="4">
        <f t="shared" si="30"/>
        <v>147.69513457246848</v>
      </c>
      <c r="CE127" s="1">
        <f t="shared" si="31"/>
        <v>2499.9999999999927</v>
      </c>
      <c r="CF127" s="4">
        <f t="shared" si="32"/>
        <v>0</v>
      </c>
      <c r="CG127" s="4">
        <f t="shared" si="49"/>
        <v>0</v>
      </c>
      <c r="CH127" s="4">
        <f t="shared" si="35"/>
        <v>2352.3048654275244</v>
      </c>
      <c r="CI127" s="4">
        <f t="shared" si="33"/>
        <v>33094.527431964911</v>
      </c>
      <c r="CK127" s="83">
        <f t="shared" si="47"/>
        <v>264.77214831342678</v>
      </c>
      <c r="CL127" s="1">
        <f t="shared" si="37"/>
        <v>1250</v>
      </c>
      <c r="CM127" s="1">
        <f t="shared" si="45"/>
        <v>985.22785168657322</v>
      </c>
      <c r="CN127" s="83">
        <f t="shared" si="46"/>
        <v>136658.05502605153</v>
      </c>
      <c r="CO127" s="74">
        <f t="shared" si="28"/>
        <v>88</v>
      </c>
    </row>
    <row r="128" spans="1:93" hidden="1" x14ac:dyDescent="0.35">
      <c r="A128" s="74">
        <f t="shared" si="38"/>
        <v>89</v>
      </c>
      <c r="B128" s="75">
        <f t="shared" si="39"/>
        <v>0.05</v>
      </c>
      <c r="C128" s="76">
        <f t="shared" si="40"/>
        <v>196.09481291586275</v>
      </c>
      <c r="D128" s="77">
        <f t="shared" si="41"/>
        <v>2500</v>
      </c>
      <c r="E128" s="76">
        <f t="shared" si="42"/>
        <v>0</v>
      </c>
      <c r="F128" s="76"/>
      <c r="G128" s="76">
        <f t="shared" si="51"/>
        <v>0</v>
      </c>
      <c r="H128" s="76">
        <f t="shared" si="43"/>
        <v>2303.9051870841372</v>
      </c>
      <c r="I128" s="91">
        <f t="shared" si="44"/>
        <v>44758.849912722922</v>
      </c>
      <c r="J128" s="16"/>
      <c r="M128" s="95"/>
      <c r="N128" s="85"/>
      <c r="O128" s="87">
        <f t="shared" si="52"/>
        <v>21932.900724630388</v>
      </c>
      <c r="P128" s="41"/>
      <c r="Q128" s="80">
        <f t="shared" si="48"/>
        <v>44758.849912723665</v>
      </c>
      <c r="R128" s="18"/>
      <c r="S128" s="90">
        <f>SUM($C$40:C128)</f>
        <v>50758.849912722966</v>
      </c>
      <c r="T128" s="81"/>
      <c r="U128" s="80">
        <f>SUM($CD$32:CD122)</f>
        <v>50758.849912723097</v>
      </c>
      <c r="V128" s="18"/>
      <c r="W128" s="18"/>
      <c r="X128" s="18"/>
      <c r="AC128" s="3" t="s">
        <v>45</v>
      </c>
      <c r="CB128">
        <f t="shared" si="34"/>
        <v>95</v>
      </c>
      <c r="CC128" s="2">
        <f t="shared" si="29"/>
        <v>0.05</v>
      </c>
      <c r="CD128" s="4">
        <f t="shared" si="30"/>
        <v>137.89386429985382</v>
      </c>
      <c r="CE128" s="1">
        <f t="shared" si="31"/>
        <v>2499.9999999999927</v>
      </c>
      <c r="CF128" s="4">
        <f t="shared" si="32"/>
        <v>0</v>
      </c>
      <c r="CG128" s="4">
        <f t="shared" si="49"/>
        <v>0</v>
      </c>
      <c r="CH128" s="4">
        <f t="shared" si="35"/>
        <v>2362.106135700139</v>
      </c>
      <c r="CI128" s="4">
        <f t="shared" si="33"/>
        <v>30732.421296264773</v>
      </c>
      <c r="CK128" s="83">
        <f t="shared" si="47"/>
        <v>262.87695307094634</v>
      </c>
      <c r="CL128" s="1">
        <f t="shared" si="37"/>
        <v>1250</v>
      </c>
      <c r="CM128" s="1">
        <f t="shared" si="45"/>
        <v>987.12304692905366</v>
      </c>
      <c r="CN128" s="83">
        <f t="shared" si="46"/>
        <v>135670.93197912248</v>
      </c>
      <c r="CO128" s="74">
        <f t="shared" si="28"/>
        <v>89</v>
      </c>
    </row>
    <row r="129" spans="1:93" hidden="1" x14ac:dyDescent="0.35">
      <c r="A129" s="74">
        <f t="shared" si="38"/>
        <v>90</v>
      </c>
      <c r="B129" s="75">
        <f t="shared" si="39"/>
        <v>0.05</v>
      </c>
      <c r="C129" s="76">
        <f t="shared" si="40"/>
        <v>186.49520796967886</v>
      </c>
      <c r="D129" s="77">
        <f t="shared" si="41"/>
        <v>2500</v>
      </c>
      <c r="E129" s="76">
        <f t="shared" si="42"/>
        <v>0</v>
      </c>
      <c r="F129" s="76"/>
      <c r="G129" s="76">
        <f t="shared" si="51"/>
        <v>0</v>
      </c>
      <c r="H129" s="76">
        <f t="shared" si="43"/>
        <v>2313.5047920303214</v>
      </c>
      <c r="I129" s="91">
        <f t="shared" si="44"/>
        <v>42445.345120692604</v>
      </c>
      <c r="J129" s="16"/>
      <c r="M129" s="95"/>
      <c r="N129" s="85"/>
      <c r="O129" s="87">
        <f t="shared" si="52"/>
        <v>19308.110515163004</v>
      </c>
      <c r="P129" s="41"/>
      <c r="Q129" s="80">
        <f t="shared" si="48"/>
        <v>42445.345120693353</v>
      </c>
      <c r="R129" s="18"/>
      <c r="S129" s="90">
        <f>SUM($C$40:C129)</f>
        <v>50945.345120692647</v>
      </c>
      <c r="T129" s="81"/>
      <c r="U129" s="80">
        <f>SUM($CD$32:CD123)</f>
        <v>50945.345120692778</v>
      </c>
      <c r="V129" s="18"/>
      <c r="W129" s="18"/>
      <c r="X129" s="18"/>
      <c r="AC129" s="3" t="s">
        <v>45</v>
      </c>
      <c r="CB129">
        <f t="shared" si="34"/>
        <v>96</v>
      </c>
      <c r="CC129" s="2">
        <f t="shared" si="29"/>
        <v>0.05</v>
      </c>
      <c r="CD129" s="4">
        <f t="shared" si="30"/>
        <v>128.05175540110321</v>
      </c>
      <c r="CE129" s="1">
        <f t="shared" si="31"/>
        <v>2499.9999999999927</v>
      </c>
      <c r="CF129" s="4">
        <f t="shared" si="32"/>
        <v>0</v>
      </c>
      <c r="CG129" s="4">
        <f t="shared" si="49"/>
        <v>0</v>
      </c>
      <c r="CH129" s="4">
        <f t="shared" si="35"/>
        <v>2371.9482445988897</v>
      </c>
      <c r="CI129" s="4">
        <f t="shared" si="33"/>
        <v>28360.473051665882</v>
      </c>
      <c r="CK129" s="83">
        <f t="shared" si="47"/>
        <v>260.97811220983982</v>
      </c>
      <c r="CL129" s="1">
        <f t="shared" si="37"/>
        <v>1250</v>
      </c>
      <c r="CM129" s="1">
        <f t="shared" si="45"/>
        <v>989.02188779016024</v>
      </c>
      <c r="CN129" s="83">
        <f t="shared" si="46"/>
        <v>134681.91009133233</v>
      </c>
      <c r="CO129" s="74">
        <f t="shared" si="28"/>
        <v>90</v>
      </c>
    </row>
    <row r="130" spans="1:93" hidden="1" x14ac:dyDescent="0.35">
      <c r="A130" s="74">
        <f t="shared" si="38"/>
        <v>91</v>
      </c>
      <c r="B130" s="75">
        <f t="shared" si="39"/>
        <v>0.05</v>
      </c>
      <c r="C130" s="76">
        <f t="shared" si="40"/>
        <v>176.85560466955252</v>
      </c>
      <c r="D130" s="77">
        <f t="shared" si="41"/>
        <v>2500</v>
      </c>
      <c r="E130" s="76">
        <f t="shared" si="42"/>
        <v>0</v>
      </c>
      <c r="F130" s="76"/>
      <c r="G130" s="76">
        <f t="shared" si="51"/>
        <v>0</v>
      </c>
      <c r="H130" s="76">
        <f t="shared" si="43"/>
        <v>2323.1443953304474</v>
      </c>
      <c r="I130" s="91">
        <f t="shared" si="44"/>
        <v>40122.200725362156</v>
      </c>
      <c r="J130" s="16"/>
      <c r="M130" s="95"/>
      <c r="N130" s="85"/>
      <c r="O130" s="87">
        <f t="shared" si="52"/>
        <v>16683.320305695619</v>
      </c>
      <c r="P130" s="41"/>
      <c r="Q130" s="80">
        <f t="shared" si="48"/>
        <v>40122.200725362913</v>
      </c>
      <c r="R130" s="18"/>
      <c r="S130" s="90">
        <f>SUM($C$40:C130)</f>
        <v>51122.2007253622</v>
      </c>
      <c r="T130" s="81"/>
      <c r="U130" s="80">
        <f>SUM($CD$32:CD124)</f>
        <v>51122.200725362331</v>
      </c>
      <c r="V130" s="18"/>
      <c r="W130" s="18"/>
      <c r="X130" s="18"/>
      <c r="AC130" s="3" t="s">
        <v>45</v>
      </c>
      <c r="CB130">
        <f t="shared" si="34"/>
        <v>97</v>
      </c>
      <c r="CC130" s="2">
        <f t="shared" si="29"/>
        <v>0.05</v>
      </c>
      <c r="CD130" s="4">
        <f t="shared" si="30"/>
        <v>118.16863771527451</v>
      </c>
      <c r="CE130" s="1">
        <f t="shared" si="31"/>
        <v>2499.9999999999927</v>
      </c>
      <c r="CF130" s="4">
        <f t="shared" si="32"/>
        <v>0</v>
      </c>
      <c r="CG130" s="4">
        <f t="shared" si="49"/>
        <v>0</v>
      </c>
      <c r="CH130" s="4">
        <f t="shared" si="35"/>
        <v>2381.8313622847181</v>
      </c>
      <c r="CI130" s="4">
        <f t="shared" si="33"/>
        <v>25978.641689381162</v>
      </c>
      <c r="CK130" s="83">
        <f t="shared" si="47"/>
        <v>259.07561871735459</v>
      </c>
      <c r="CL130" s="1">
        <f t="shared" si="37"/>
        <v>1250</v>
      </c>
      <c r="CM130" s="1">
        <f t="shared" si="45"/>
        <v>990.92438128264541</v>
      </c>
      <c r="CN130" s="83">
        <f t="shared" si="46"/>
        <v>133690.98571004969</v>
      </c>
      <c r="CO130" s="74">
        <f t="shared" si="28"/>
        <v>91</v>
      </c>
    </row>
    <row r="131" spans="1:93" hidden="1" x14ac:dyDescent="0.35">
      <c r="A131" s="74">
        <f t="shared" si="38"/>
        <v>92</v>
      </c>
      <c r="B131" s="75">
        <f t="shared" si="39"/>
        <v>0.05</v>
      </c>
      <c r="C131" s="76">
        <f t="shared" si="40"/>
        <v>167.17583635567564</v>
      </c>
      <c r="D131" s="77">
        <f t="shared" si="41"/>
        <v>2500</v>
      </c>
      <c r="E131" s="76">
        <f t="shared" si="42"/>
        <v>0</v>
      </c>
      <c r="F131" s="76"/>
      <c r="G131" s="76">
        <f t="shared" si="51"/>
        <v>0</v>
      </c>
      <c r="H131" s="76">
        <f t="shared" si="43"/>
        <v>2332.8241636443245</v>
      </c>
      <c r="I131" s="91">
        <f t="shared" si="44"/>
        <v>37789.376561717829</v>
      </c>
      <c r="J131" s="16"/>
      <c r="M131" s="95"/>
      <c r="N131" s="85"/>
      <c r="O131" s="87">
        <f t="shared" si="52"/>
        <v>14058.530096228236</v>
      </c>
      <c r="P131" s="41"/>
      <c r="Q131" s="80">
        <f t="shared" si="48"/>
        <v>37789.3765617186</v>
      </c>
      <c r="R131" s="18"/>
      <c r="S131" s="90">
        <f>SUM($C$40:C131)</f>
        <v>51289.376561717872</v>
      </c>
      <c r="T131" s="81"/>
      <c r="U131" s="80">
        <f>SUM($CD$32:CD125)</f>
        <v>51289.376561718011</v>
      </c>
      <c r="V131" s="18"/>
      <c r="W131" s="18"/>
      <c r="X131" s="18"/>
      <c r="AC131" s="3" t="s">
        <v>45</v>
      </c>
      <c r="CB131">
        <f t="shared" si="34"/>
        <v>98</v>
      </c>
      <c r="CC131" s="2">
        <f t="shared" si="29"/>
        <v>0.05</v>
      </c>
      <c r="CD131" s="4">
        <f t="shared" si="30"/>
        <v>108.24434037242152</v>
      </c>
      <c r="CE131" s="1">
        <f t="shared" si="31"/>
        <v>2499.9999999999927</v>
      </c>
      <c r="CF131" s="4">
        <f t="shared" si="32"/>
        <v>0</v>
      </c>
      <c r="CG131" s="4">
        <f t="shared" si="49"/>
        <v>0</v>
      </c>
      <c r="CH131" s="4">
        <f t="shared" si="35"/>
        <v>2391.7556596275713</v>
      </c>
      <c r="CI131" s="4">
        <f t="shared" si="33"/>
        <v>23586.88602975359</v>
      </c>
      <c r="CK131" s="83">
        <f t="shared" si="47"/>
        <v>257.16946556724838</v>
      </c>
      <c r="CL131" s="1">
        <f t="shared" si="37"/>
        <v>1250</v>
      </c>
      <c r="CM131" s="1">
        <f t="shared" si="45"/>
        <v>992.83053443275162</v>
      </c>
      <c r="CN131" s="83">
        <f t="shared" si="46"/>
        <v>132698.15517561694</v>
      </c>
      <c r="CO131" s="74">
        <f t="shared" si="28"/>
        <v>92</v>
      </c>
    </row>
    <row r="132" spans="1:93" hidden="1" x14ac:dyDescent="0.35">
      <c r="A132" s="74">
        <f t="shared" si="38"/>
        <v>93</v>
      </c>
      <c r="B132" s="75">
        <f t="shared" si="39"/>
        <v>0.05</v>
      </c>
      <c r="C132" s="76">
        <f t="shared" si="40"/>
        <v>157.45573567382428</v>
      </c>
      <c r="D132" s="77">
        <f t="shared" si="41"/>
        <v>2500</v>
      </c>
      <c r="E132" s="76">
        <f t="shared" si="42"/>
        <v>0</v>
      </c>
      <c r="F132" s="76"/>
      <c r="G132" s="76">
        <f t="shared" si="51"/>
        <v>0</v>
      </c>
      <c r="H132" s="76">
        <f t="shared" si="43"/>
        <v>2342.5442643261758</v>
      </c>
      <c r="I132" s="91">
        <f t="shared" si="44"/>
        <v>35446.832297391651</v>
      </c>
      <c r="J132" s="16"/>
      <c r="M132" s="95"/>
      <c r="N132" s="85"/>
      <c r="O132" s="87">
        <f t="shared" si="52"/>
        <v>11433.739886760854</v>
      </c>
      <c r="P132" s="41"/>
      <c r="Q132" s="80">
        <f t="shared" si="48"/>
        <v>35446.832297392437</v>
      </c>
      <c r="R132" s="18"/>
      <c r="S132" s="90">
        <f>SUM($C$40:C132)</f>
        <v>51446.832297391695</v>
      </c>
      <c r="T132" s="81"/>
      <c r="U132" s="80">
        <f>SUM($CD$32:CD126)</f>
        <v>51446.83229739184</v>
      </c>
      <c r="V132" s="18"/>
      <c r="W132" s="18"/>
      <c r="X132" s="18"/>
      <c r="AC132" s="3" t="s">
        <v>45</v>
      </c>
      <c r="CB132">
        <f t="shared" si="34"/>
        <v>99</v>
      </c>
      <c r="CC132" s="2">
        <f t="shared" si="29"/>
        <v>0.05</v>
      </c>
      <c r="CD132" s="4">
        <f t="shared" si="30"/>
        <v>98.278691790639968</v>
      </c>
      <c r="CE132" s="1">
        <f t="shared" si="31"/>
        <v>2499.9999999999927</v>
      </c>
      <c r="CF132" s="4">
        <f t="shared" si="32"/>
        <v>0</v>
      </c>
      <c r="CG132" s="4">
        <f t="shared" si="49"/>
        <v>0</v>
      </c>
      <c r="CH132" s="4">
        <f t="shared" si="35"/>
        <v>2401.7213082093526</v>
      </c>
      <c r="CI132" s="4">
        <f t="shared" si="33"/>
        <v>21185.164721544239</v>
      </c>
      <c r="CK132" s="83">
        <f t="shared" si="47"/>
        <v>255.25964571976311</v>
      </c>
      <c r="CL132" s="1">
        <f t="shared" si="37"/>
        <v>1250</v>
      </c>
      <c r="CM132" s="1">
        <f t="shared" si="45"/>
        <v>994.74035428023694</v>
      </c>
      <c r="CN132" s="83">
        <f t="shared" si="46"/>
        <v>131703.41482133669</v>
      </c>
      <c r="CO132" s="74">
        <f t="shared" si="28"/>
        <v>93</v>
      </c>
    </row>
    <row r="133" spans="1:93" hidden="1" x14ac:dyDescent="0.35">
      <c r="A133" s="74">
        <f t="shared" si="38"/>
        <v>94</v>
      </c>
      <c r="B133" s="75">
        <f t="shared" si="39"/>
        <v>0.05</v>
      </c>
      <c r="C133" s="76">
        <f t="shared" si="40"/>
        <v>147.69513457246521</v>
      </c>
      <c r="D133" s="77">
        <f t="shared" si="41"/>
        <v>2500</v>
      </c>
      <c r="E133" s="76">
        <f t="shared" si="42"/>
        <v>0</v>
      </c>
      <c r="F133" s="76"/>
      <c r="G133" s="76">
        <f t="shared" si="51"/>
        <v>0</v>
      </c>
      <c r="H133" s="76">
        <f t="shared" si="43"/>
        <v>2352.3048654275349</v>
      </c>
      <c r="I133" s="91">
        <f t="shared" si="44"/>
        <v>33094.527431964118</v>
      </c>
      <c r="J133" s="16"/>
      <c r="M133" s="95"/>
      <c r="N133" s="85"/>
      <c r="O133" s="87">
        <f t="shared" si="52"/>
        <v>8808.9496772934708</v>
      </c>
      <c r="P133" s="41"/>
      <c r="Q133" s="80">
        <f t="shared" si="48"/>
        <v>33094.527431964911</v>
      </c>
      <c r="R133" s="18"/>
      <c r="S133" s="90">
        <f>SUM($C$40:C133)</f>
        <v>51594.527431964161</v>
      </c>
      <c r="T133" s="81"/>
      <c r="U133" s="80">
        <f>SUM($CD$32:CD127)</f>
        <v>51594.527431964307</v>
      </c>
      <c r="V133" s="18"/>
      <c r="W133" s="18"/>
      <c r="X133" s="18"/>
      <c r="AC133" s="3" t="s">
        <v>45</v>
      </c>
      <c r="CB133">
        <f t="shared" si="34"/>
        <v>100</v>
      </c>
      <c r="CC133" s="2">
        <f t="shared" si="29"/>
        <v>0.05</v>
      </c>
      <c r="CD133" s="4">
        <f t="shared" si="30"/>
        <v>88.271519673100997</v>
      </c>
      <c r="CE133" s="1">
        <f t="shared" si="31"/>
        <v>2499.9999999999927</v>
      </c>
      <c r="CF133" s="4">
        <f t="shared" si="32"/>
        <v>0</v>
      </c>
      <c r="CG133" s="4">
        <f t="shared" si="49"/>
        <v>0</v>
      </c>
      <c r="CH133" s="4">
        <f t="shared" si="35"/>
        <v>2411.7284803268917</v>
      </c>
      <c r="CI133" s="4">
        <f t="shared" si="33"/>
        <v>18773.436241217347</v>
      </c>
      <c r="CK133" s="83">
        <f t="shared" si="47"/>
        <v>253.34615212159903</v>
      </c>
      <c r="CL133" s="1">
        <f t="shared" si="37"/>
        <v>1250</v>
      </c>
      <c r="CM133" s="1">
        <f t="shared" si="45"/>
        <v>996.65384787840094</v>
      </c>
      <c r="CN133" s="83">
        <f t="shared" si="46"/>
        <v>130706.76097345828</v>
      </c>
      <c r="CO133" s="74">
        <f t="shared" si="28"/>
        <v>94</v>
      </c>
    </row>
    <row r="134" spans="1:93" hidden="1" x14ac:dyDescent="0.35">
      <c r="A134" s="74">
        <f t="shared" si="38"/>
        <v>95</v>
      </c>
      <c r="B134" s="75">
        <f t="shared" si="39"/>
        <v>0.05</v>
      </c>
      <c r="C134" s="76">
        <f t="shared" si="40"/>
        <v>137.89386429985049</v>
      </c>
      <c r="D134" s="77">
        <f t="shared" si="41"/>
        <v>2500</v>
      </c>
      <c r="E134" s="76">
        <f t="shared" si="42"/>
        <v>0</v>
      </c>
      <c r="F134" s="76"/>
      <c r="G134" s="76">
        <f t="shared" si="51"/>
        <v>0</v>
      </c>
      <c r="H134" s="76">
        <f t="shared" si="43"/>
        <v>2362.1061357001495</v>
      </c>
      <c r="I134" s="91">
        <f t="shared" si="44"/>
        <v>30732.421296263969</v>
      </c>
      <c r="J134" s="16"/>
      <c r="M134" s="95"/>
      <c r="N134" s="85"/>
      <c r="O134" s="87">
        <f t="shared" si="52"/>
        <v>6184.1594678260881</v>
      </c>
      <c r="P134" s="41"/>
      <c r="Q134" s="80">
        <f t="shared" si="48"/>
        <v>30732.421296264773</v>
      </c>
      <c r="R134" s="18"/>
      <c r="S134" s="90">
        <f>SUM($C$40:C134)</f>
        <v>51732.421296264009</v>
      </c>
      <c r="T134" s="81"/>
      <c r="U134" s="80">
        <f>SUM($CD$32:CD128)</f>
        <v>51732.421296264161</v>
      </c>
      <c r="V134" s="18"/>
      <c r="W134" s="18"/>
      <c r="X134" s="18"/>
      <c r="AC134" s="3" t="s">
        <v>45</v>
      </c>
      <c r="CB134">
        <f t="shared" si="34"/>
        <v>101</v>
      </c>
      <c r="CC134" s="2">
        <f t="shared" si="29"/>
        <v>0.05</v>
      </c>
      <c r="CD134" s="4">
        <f t="shared" si="30"/>
        <v>78.222651005072279</v>
      </c>
      <c r="CE134" s="1">
        <f t="shared" si="31"/>
        <v>2499.9999999999927</v>
      </c>
      <c r="CF134" s="4">
        <f t="shared" si="32"/>
        <v>0</v>
      </c>
      <c r="CG134" s="4">
        <f t="shared" si="49"/>
        <v>0</v>
      </c>
      <c r="CH134" s="4">
        <f t="shared" si="35"/>
        <v>2421.7773489949204</v>
      </c>
      <c r="CI134" s="4">
        <f t="shared" si="33"/>
        <v>16351.658892222425</v>
      </c>
      <c r="CK134" s="83">
        <f t="shared" si="47"/>
        <v>251.42897770588849</v>
      </c>
      <c r="CL134" s="1">
        <f t="shared" si="37"/>
        <v>1250</v>
      </c>
      <c r="CM134" s="1">
        <f t="shared" si="45"/>
        <v>998.57102229411157</v>
      </c>
      <c r="CN134" s="83">
        <f t="shared" si="46"/>
        <v>129708.18995116417</v>
      </c>
      <c r="CO134" s="74">
        <f t="shared" si="28"/>
        <v>95</v>
      </c>
    </row>
    <row r="135" spans="1:93" hidden="1" x14ac:dyDescent="0.35">
      <c r="A135" s="74">
        <f t="shared" si="38"/>
        <v>96</v>
      </c>
      <c r="B135" s="75">
        <f t="shared" si="39"/>
        <v>0.05</v>
      </c>
      <c r="C135" s="76">
        <f t="shared" si="40"/>
        <v>128.05175540109985</v>
      </c>
      <c r="D135" s="77">
        <f t="shared" si="41"/>
        <v>2500</v>
      </c>
      <c r="E135" s="76">
        <f t="shared" si="42"/>
        <v>0</v>
      </c>
      <c r="F135" s="76"/>
      <c r="G135" s="76">
        <f t="shared" si="51"/>
        <v>0</v>
      </c>
      <c r="H135" s="76">
        <f t="shared" si="43"/>
        <v>2371.9482445989001</v>
      </c>
      <c r="I135" s="91">
        <f t="shared" si="44"/>
        <v>28360.473051665067</v>
      </c>
      <c r="J135" s="16"/>
      <c r="M135" s="95"/>
      <c r="N135" s="85" t="s">
        <v>45</v>
      </c>
      <c r="O135" s="87">
        <f>CN247</f>
        <v>3559.369258358719</v>
      </c>
      <c r="P135" s="41"/>
      <c r="Q135" s="80">
        <f t="shared" si="48"/>
        <v>28360.473051665882</v>
      </c>
      <c r="R135" s="18"/>
      <c r="S135" s="90">
        <f>SUM($C$40:C135)</f>
        <v>51860.473051665111</v>
      </c>
      <c r="T135" s="81">
        <v>8</v>
      </c>
      <c r="U135" s="80">
        <f>SUM($CD$32:CD129)</f>
        <v>51860.473051665263</v>
      </c>
      <c r="V135" s="18"/>
      <c r="W135" s="18"/>
      <c r="X135" s="18"/>
      <c r="AC135" s="3" t="s">
        <v>45</v>
      </c>
      <c r="CB135">
        <f t="shared" si="34"/>
        <v>102</v>
      </c>
      <c r="CC135" s="2">
        <f t="shared" si="29"/>
        <v>0.05</v>
      </c>
      <c r="CD135" s="4">
        <f t="shared" si="30"/>
        <v>68.131912050926772</v>
      </c>
      <c r="CE135" s="1">
        <f t="shared" si="31"/>
        <v>2499.9999999999927</v>
      </c>
      <c r="CF135" s="4">
        <f t="shared" si="32"/>
        <v>0</v>
      </c>
      <c r="CG135" s="4">
        <f t="shared" si="49"/>
        <v>0</v>
      </c>
      <c r="CH135" s="4">
        <f t="shared" si="35"/>
        <v>2431.8680879490657</v>
      </c>
      <c r="CI135" s="4">
        <f t="shared" si="33"/>
        <v>13919.79080427336</v>
      </c>
      <c r="CK135" s="83">
        <f t="shared" si="47"/>
        <v>249.50811539216997</v>
      </c>
      <c r="CL135" s="1">
        <f t="shared" si="37"/>
        <v>1250</v>
      </c>
      <c r="CM135" s="1">
        <f t="shared" si="45"/>
        <v>1000.49188460783</v>
      </c>
      <c r="CN135" s="83">
        <f t="shared" si="46"/>
        <v>128707.69806655633</v>
      </c>
      <c r="CO135" s="74">
        <f t="shared" si="28"/>
        <v>96</v>
      </c>
    </row>
    <row r="136" spans="1:93" hidden="1" x14ac:dyDescent="0.35">
      <c r="A136" s="74">
        <f t="shared" si="38"/>
        <v>97</v>
      </c>
      <c r="B136" s="75">
        <f t="shared" si="39"/>
        <v>0.05</v>
      </c>
      <c r="C136" s="76">
        <f t="shared" si="40"/>
        <v>118.16863771527112</v>
      </c>
      <c r="D136" s="77">
        <f t="shared" si="41"/>
        <v>2500</v>
      </c>
      <c r="E136" s="76">
        <f t="shared" si="42"/>
        <v>0</v>
      </c>
      <c r="F136" s="76"/>
      <c r="G136" s="76">
        <f t="shared" si="51"/>
        <v>0</v>
      </c>
      <c r="H136" s="76">
        <f t="shared" si="43"/>
        <v>2381.831362284729</v>
      </c>
      <c r="I136" s="91">
        <f t="shared" si="44"/>
        <v>25978.64168938034</v>
      </c>
      <c r="J136" s="16"/>
      <c r="M136" s="95"/>
      <c r="N136" s="85"/>
      <c r="O136" s="87">
        <f>O135-($O$135-$O$147)/12</f>
        <v>3262.7551534954923</v>
      </c>
      <c r="P136" s="41"/>
      <c r="Q136" s="80">
        <f t="shared" si="48"/>
        <v>25978.641689381162</v>
      </c>
      <c r="R136" s="18"/>
      <c r="S136" s="90">
        <f>SUM($C$40:C136)</f>
        <v>51978.641689380383</v>
      </c>
      <c r="T136" s="81"/>
      <c r="U136" s="80">
        <f>SUM($CD$32:CD130)</f>
        <v>51978.641689380536</v>
      </c>
      <c r="V136" s="18"/>
      <c r="W136" s="18"/>
      <c r="X136" s="18"/>
      <c r="AC136" s="3" t="s">
        <v>45</v>
      </c>
      <c r="CB136">
        <f t="shared" si="34"/>
        <v>103</v>
      </c>
      <c r="CC136" s="2">
        <f t="shared" si="29"/>
        <v>0.05</v>
      </c>
      <c r="CD136" s="4">
        <f t="shared" si="30"/>
        <v>57.999128351138999</v>
      </c>
      <c r="CE136" s="1">
        <f t="shared" si="31"/>
        <v>2499.9999999999927</v>
      </c>
      <c r="CF136" s="4">
        <f t="shared" si="32"/>
        <v>0</v>
      </c>
      <c r="CG136" s="4">
        <f t="shared" si="49"/>
        <v>0</v>
      </c>
      <c r="CH136" s="4">
        <f t="shared" si="35"/>
        <v>2442.0008716488537</v>
      </c>
      <c r="CI136" s="4">
        <f t="shared" si="33"/>
        <v>11477.789932624506</v>
      </c>
      <c r="CK136" s="83">
        <f t="shared" si="47"/>
        <v>247.58355808636185</v>
      </c>
      <c r="CL136" s="1">
        <f t="shared" si="37"/>
        <v>1250</v>
      </c>
      <c r="CM136" s="1">
        <f t="shared" si="45"/>
        <v>1002.4164419136382</v>
      </c>
      <c r="CN136" s="83">
        <f t="shared" si="46"/>
        <v>127705.2816246427</v>
      </c>
      <c r="CO136" s="74">
        <f t="shared" si="28"/>
        <v>97</v>
      </c>
    </row>
    <row r="137" spans="1:93" hidden="1" x14ac:dyDescent="0.35">
      <c r="A137" s="74">
        <f t="shared" si="38"/>
        <v>98</v>
      </c>
      <c r="B137" s="75">
        <f t="shared" si="39"/>
        <v>0.05</v>
      </c>
      <c r="C137" s="76">
        <f t="shared" si="40"/>
        <v>108.24434037241808</v>
      </c>
      <c r="D137" s="77">
        <f t="shared" si="41"/>
        <v>2500</v>
      </c>
      <c r="E137" s="76">
        <f t="shared" si="42"/>
        <v>0</v>
      </c>
      <c r="F137" s="76"/>
      <c r="G137" s="76">
        <f t="shared" si="51"/>
        <v>0</v>
      </c>
      <c r="H137" s="76">
        <f t="shared" si="43"/>
        <v>2391.7556596275817</v>
      </c>
      <c r="I137" s="91">
        <f t="shared" si="44"/>
        <v>23586.886029752757</v>
      </c>
      <c r="J137" s="16"/>
      <c r="M137" s="95"/>
      <c r="N137" s="85"/>
      <c r="O137" s="87">
        <f t="shared" ref="O137:O146" si="53">O136-($O$135-$O$147)/12</f>
        <v>2966.1410486322657</v>
      </c>
      <c r="P137" s="41"/>
      <c r="Q137" s="80">
        <f t="shared" si="48"/>
        <v>23586.88602975359</v>
      </c>
      <c r="R137" s="18"/>
      <c r="S137" s="90">
        <f>SUM($C$40:C137)</f>
        <v>52086.886029752801</v>
      </c>
      <c r="T137" s="81"/>
      <c r="U137" s="80">
        <f>SUM($CD$32:CD131)</f>
        <v>52086.886029752961</v>
      </c>
      <c r="V137" s="18"/>
      <c r="W137" s="18"/>
      <c r="X137" s="18"/>
      <c r="AC137" s="3" t="s">
        <v>45</v>
      </c>
      <c r="CB137">
        <f t="shared" si="34"/>
        <v>104</v>
      </c>
      <c r="CC137" s="2">
        <f t="shared" si="29"/>
        <v>0.05</v>
      </c>
      <c r="CD137" s="4">
        <f t="shared" si="30"/>
        <v>47.824124719268767</v>
      </c>
      <c r="CE137" s="1">
        <f t="shared" si="31"/>
        <v>2499.9999999999927</v>
      </c>
      <c r="CF137" s="4">
        <f t="shared" si="32"/>
        <v>0</v>
      </c>
      <c r="CG137" s="4">
        <f t="shared" si="49"/>
        <v>0</v>
      </c>
      <c r="CH137" s="4">
        <f t="shared" si="35"/>
        <v>2452.1758752807241</v>
      </c>
      <c r="CI137" s="4">
        <f t="shared" si="33"/>
        <v>9025.6140573437824</v>
      </c>
      <c r="CK137" s="83">
        <f t="shared" si="47"/>
        <v>245.65529868073628</v>
      </c>
      <c r="CL137" s="1">
        <f t="shared" si="37"/>
        <v>1250</v>
      </c>
      <c r="CM137" s="1">
        <f t="shared" si="45"/>
        <v>1004.3447013192638</v>
      </c>
      <c r="CN137" s="83">
        <f t="shared" si="46"/>
        <v>126700.93692332343</v>
      </c>
      <c r="CO137" s="74">
        <f t="shared" si="28"/>
        <v>98</v>
      </c>
    </row>
    <row r="138" spans="1:93" hidden="1" x14ac:dyDescent="0.35">
      <c r="A138" s="74">
        <f t="shared" si="38"/>
        <v>99</v>
      </c>
      <c r="B138" s="75">
        <f t="shared" si="39"/>
        <v>0.05</v>
      </c>
      <c r="C138" s="76">
        <f t="shared" si="40"/>
        <v>98.278691790636486</v>
      </c>
      <c r="D138" s="77">
        <f t="shared" si="41"/>
        <v>2500</v>
      </c>
      <c r="E138" s="76">
        <f t="shared" ref="E138:E201" si="54">IF(D138&lt;I137,IF(I137&lt;1,"",$E$15),IF(D138&lt;E137,0,D138-(I137+C138)))</f>
        <v>0</v>
      </c>
      <c r="F138" s="76"/>
      <c r="G138" s="76">
        <f t="shared" si="51"/>
        <v>0</v>
      </c>
      <c r="H138" s="76">
        <f t="shared" si="43"/>
        <v>2401.7213082093635</v>
      </c>
      <c r="I138" s="91">
        <f t="shared" si="44"/>
        <v>21185.164721543395</v>
      </c>
      <c r="J138" s="16"/>
      <c r="M138" s="95"/>
      <c r="N138" s="85"/>
      <c r="O138" s="87">
        <f t="shared" si="53"/>
        <v>2669.526943769039</v>
      </c>
      <c r="P138" s="41"/>
      <c r="Q138" s="80">
        <f t="shared" si="48"/>
        <v>21185.164721544239</v>
      </c>
      <c r="R138" s="18"/>
      <c r="S138" s="90">
        <f>SUM($C$40:C138)</f>
        <v>52185.164721543435</v>
      </c>
      <c r="T138" s="81"/>
      <c r="U138" s="80">
        <f>SUM($CD$32:CD132)</f>
        <v>52185.164721543602</v>
      </c>
      <c r="V138" s="18"/>
      <c r="W138" s="18"/>
      <c r="X138" s="18"/>
      <c r="AC138" s="3" t="s">
        <v>45</v>
      </c>
      <c r="CB138">
        <f t="shared" si="34"/>
        <v>105</v>
      </c>
      <c r="CC138" s="2">
        <f t="shared" si="29"/>
        <v>0.05</v>
      </c>
      <c r="CD138" s="4">
        <f t="shared" si="30"/>
        <v>37.606725238932427</v>
      </c>
      <c r="CE138" s="1">
        <f t="shared" si="31"/>
        <v>2499.9999999999927</v>
      </c>
      <c r="CF138" s="4">
        <f t="shared" si="32"/>
        <v>0</v>
      </c>
      <c r="CG138" s="4">
        <f t="shared" si="49"/>
        <v>0</v>
      </c>
      <c r="CH138" s="4">
        <f t="shared" si="35"/>
        <v>2462.3932747610602</v>
      </c>
      <c r="CI138" s="4">
        <f t="shared" si="33"/>
        <v>6563.2207825827227</v>
      </c>
      <c r="CK138" s="83">
        <f t="shared" si="47"/>
        <v>243.72333005389299</v>
      </c>
      <c r="CL138" s="1">
        <f t="shared" si="37"/>
        <v>1250</v>
      </c>
      <c r="CM138" s="1">
        <f t="shared" si="45"/>
        <v>1006.2766699461069</v>
      </c>
      <c r="CN138" s="83">
        <f t="shared" si="46"/>
        <v>125694.66025337733</v>
      </c>
      <c r="CO138" s="74">
        <f t="shared" si="28"/>
        <v>99</v>
      </c>
    </row>
    <row r="139" spans="1:93" hidden="1" x14ac:dyDescent="0.35">
      <c r="A139" s="74">
        <f t="shared" si="38"/>
        <v>100</v>
      </c>
      <c r="B139" s="75">
        <f t="shared" si="39"/>
        <v>0.05</v>
      </c>
      <c r="C139" s="76">
        <f t="shared" si="40"/>
        <v>88.271519673097487</v>
      </c>
      <c r="D139" s="77">
        <f t="shared" si="41"/>
        <v>2500</v>
      </c>
      <c r="E139" s="76">
        <f t="shared" si="54"/>
        <v>0</v>
      </c>
      <c r="F139" s="76"/>
      <c r="G139" s="76">
        <f t="shared" si="51"/>
        <v>0</v>
      </c>
      <c r="H139" s="76">
        <f t="shared" si="43"/>
        <v>2411.7284803269026</v>
      </c>
      <c r="I139" s="91">
        <f t="shared" si="44"/>
        <v>18773.436241216492</v>
      </c>
      <c r="J139" s="16"/>
      <c r="M139" s="95"/>
      <c r="N139" s="85"/>
      <c r="O139" s="87">
        <f t="shared" si="53"/>
        <v>2372.9128389058124</v>
      </c>
      <c r="P139" s="41"/>
      <c r="Q139" s="80">
        <f t="shared" si="48"/>
        <v>18773.436241217347</v>
      </c>
      <c r="R139" s="18"/>
      <c r="S139" s="90">
        <f>SUM($C$40:C139)</f>
        <v>52273.436241216536</v>
      </c>
      <c r="T139" s="81"/>
      <c r="U139" s="80">
        <f>SUM($CD$32:CD133)</f>
        <v>52273.436241216703</v>
      </c>
      <c r="V139" s="18"/>
      <c r="W139" s="18"/>
      <c r="X139" s="18"/>
      <c r="AC139" s="3" t="s">
        <v>45</v>
      </c>
      <c r="CB139">
        <f t="shared" si="34"/>
        <v>106</v>
      </c>
      <c r="CC139" s="2">
        <f t="shared" si="29"/>
        <v>0.05</v>
      </c>
      <c r="CD139" s="4">
        <f t="shared" si="30"/>
        <v>27.346753260761346</v>
      </c>
      <c r="CE139" s="1">
        <f t="shared" si="31"/>
        <v>2499.9999999999927</v>
      </c>
      <c r="CF139" s="4">
        <f t="shared" si="32"/>
        <v>0</v>
      </c>
      <c r="CG139" s="4">
        <f t="shared" si="49"/>
        <v>0</v>
      </c>
      <c r="CH139" s="4">
        <f t="shared" si="35"/>
        <v>2472.6532467392312</v>
      </c>
      <c r="CI139" s="4">
        <f t="shared" si="33"/>
        <v>4090.5675358434914</v>
      </c>
      <c r="CK139" s="83">
        <f t="shared" si="47"/>
        <v>241.78764507073279</v>
      </c>
      <c r="CL139" s="1">
        <f t="shared" si="37"/>
        <v>1250</v>
      </c>
      <c r="CM139" s="1">
        <f t="shared" si="45"/>
        <v>1008.2123549292672</v>
      </c>
      <c r="CN139" s="83">
        <f t="shared" si="46"/>
        <v>124686.44789844805</v>
      </c>
      <c r="CO139" s="74">
        <f t="shared" si="28"/>
        <v>100</v>
      </c>
    </row>
    <row r="140" spans="1:93" hidden="1" x14ac:dyDescent="0.35">
      <c r="A140" s="74">
        <f t="shared" si="38"/>
        <v>101</v>
      </c>
      <c r="B140" s="75">
        <f t="shared" si="39"/>
        <v>0.05</v>
      </c>
      <c r="C140" s="76">
        <f t="shared" si="40"/>
        <v>78.222651005068712</v>
      </c>
      <c r="D140" s="77">
        <f t="shared" si="41"/>
        <v>2500</v>
      </c>
      <c r="E140" s="76">
        <f t="shared" si="54"/>
        <v>0</v>
      </c>
      <c r="F140" s="76"/>
      <c r="G140" s="76">
        <f t="shared" si="51"/>
        <v>0</v>
      </c>
      <c r="H140" s="76">
        <f t="shared" si="43"/>
        <v>2421.7773489949313</v>
      </c>
      <c r="I140" s="91">
        <f t="shared" si="44"/>
        <v>16351.65889222156</v>
      </c>
      <c r="J140" s="16"/>
      <c r="M140" s="95"/>
      <c r="N140" s="85"/>
      <c r="O140" s="87">
        <f t="shared" si="53"/>
        <v>2076.2987340425857</v>
      </c>
      <c r="P140" s="41"/>
      <c r="Q140" s="80">
        <f t="shared" si="48"/>
        <v>16351.658892222425</v>
      </c>
      <c r="R140" s="18"/>
      <c r="S140" s="90">
        <f>SUM($C$40:C140)</f>
        <v>52351.658892221603</v>
      </c>
      <c r="T140" s="81"/>
      <c r="U140" s="80">
        <f>SUM($CD$32:CD134)</f>
        <v>52351.658892221778</v>
      </c>
      <c r="V140" s="18"/>
      <c r="W140" s="18"/>
      <c r="X140" s="18"/>
      <c r="AC140" s="3" t="s">
        <v>45</v>
      </c>
      <c r="CB140">
        <f t="shared" si="34"/>
        <v>107</v>
      </c>
      <c r="CC140" s="2">
        <f t="shared" si="29"/>
        <v>0.05</v>
      </c>
      <c r="CD140" s="4">
        <f t="shared" si="30"/>
        <v>17.044031399347883</v>
      </c>
      <c r="CE140" s="1">
        <f t="shared" si="31"/>
        <v>2499.9999999999927</v>
      </c>
      <c r="CF140" s="4">
        <f t="shared" si="32"/>
        <v>0</v>
      </c>
      <c r="CG140" s="4">
        <f t="shared" si="49"/>
        <v>0</v>
      </c>
      <c r="CH140" s="4">
        <f t="shared" si="35"/>
        <v>2482.9559686006451</v>
      </c>
      <c r="CI140" s="4">
        <f t="shared" si="33"/>
        <v>1607.6115672428464</v>
      </c>
      <c r="CK140" s="83">
        <f t="shared" si="47"/>
        <v>239.84823658243133</v>
      </c>
      <c r="CL140" s="1">
        <f t="shared" si="37"/>
        <v>1250</v>
      </c>
      <c r="CM140" s="1">
        <f t="shared" si="45"/>
        <v>1010.1517634175686</v>
      </c>
      <c r="CN140" s="83">
        <f t="shared" si="46"/>
        <v>123676.29613503048</v>
      </c>
      <c r="CO140" s="74">
        <f t="shared" si="28"/>
        <v>101</v>
      </c>
    </row>
    <row r="141" spans="1:93" hidden="1" x14ac:dyDescent="0.35">
      <c r="A141" s="74">
        <f t="shared" si="38"/>
        <v>102</v>
      </c>
      <c r="B141" s="75">
        <f t="shared" si="39"/>
        <v>0.05</v>
      </c>
      <c r="C141" s="76">
        <f t="shared" si="40"/>
        <v>68.131912050923162</v>
      </c>
      <c r="D141" s="77">
        <f t="shared" si="41"/>
        <v>2500</v>
      </c>
      <c r="E141" s="76">
        <f t="shared" si="54"/>
        <v>0</v>
      </c>
      <c r="F141" s="76"/>
      <c r="G141" s="76">
        <f t="shared" si="51"/>
        <v>0</v>
      </c>
      <c r="H141" s="76">
        <f t="shared" si="43"/>
        <v>2431.8680879490767</v>
      </c>
      <c r="I141" s="91">
        <f t="shared" si="44"/>
        <v>13919.790804272483</v>
      </c>
      <c r="J141" s="16"/>
      <c r="M141" s="95"/>
      <c r="N141" s="85"/>
      <c r="O141" s="87">
        <f t="shared" si="53"/>
        <v>1779.684629179359</v>
      </c>
      <c r="P141" s="41"/>
      <c r="Q141" s="80">
        <f t="shared" si="48"/>
        <v>13919.79080427336</v>
      </c>
      <c r="R141" s="18"/>
      <c r="S141" s="90">
        <f>SUM($C$40:C141)</f>
        <v>52419.790804272525</v>
      </c>
      <c r="T141" s="81"/>
      <c r="U141" s="80">
        <f>SUM($CD$32:CD135)</f>
        <v>52419.790804272707</v>
      </c>
      <c r="V141" s="18"/>
      <c r="W141" s="18"/>
      <c r="X141" s="18"/>
      <c r="AC141" s="3" t="s">
        <v>45</v>
      </c>
      <c r="CB141">
        <f t="shared" si="34"/>
        <v>108</v>
      </c>
      <c r="CC141" s="2">
        <f t="shared" si="29"/>
        <v>0.05</v>
      </c>
      <c r="CD141" s="4">
        <f t="shared" si="30"/>
        <v>6.6983815301785272</v>
      </c>
      <c r="CE141" s="1">
        <f t="shared" si="31"/>
        <v>2499.9999999999927</v>
      </c>
      <c r="CF141" s="4">
        <f t="shared" si="32"/>
        <v>0</v>
      </c>
      <c r="CG141" s="4">
        <f t="shared" si="49"/>
        <v>0</v>
      </c>
      <c r="CH141" s="4">
        <f t="shared" si="35"/>
        <v>2493.301618469814</v>
      </c>
      <c r="CI141" s="4">
        <f t="shared" si="33"/>
        <v>0</v>
      </c>
      <c r="CK141" s="83">
        <f t="shared" si="47"/>
        <v>237.90509742641282</v>
      </c>
      <c r="CL141" s="1">
        <f t="shared" si="37"/>
        <v>1250</v>
      </c>
      <c r="CM141" s="1">
        <f t="shared" si="45"/>
        <v>1012.0949025735872</v>
      </c>
      <c r="CN141" s="83">
        <f t="shared" si="46"/>
        <v>122664.20123245689</v>
      </c>
      <c r="CO141" s="74">
        <f t="shared" si="28"/>
        <v>102</v>
      </c>
    </row>
    <row r="142" spans="1:93" hidden="1" x14ac:dyDescent="0.35">
      <c r="A142" s="74">
        <f t="shared" si="38"/>
        <v>103</v>
      </c>
      <c r="B142" s="75">
        <f t="shared" si="39"/>
        <v>0.05</v>
      </c>
      <c r="C142" s="76">
        <f t="shared" si="40"/>
        <v>57.999128351135347</v>
      </c>
      <c r="D142" s="77">
        <f t="shared" si="41"/>
        <v>2500</v>
      </c>
      <c r="E142" s="76">
        <f t="shared" si="54"/>
        <v>0</v>
      </c>
      <c r="F142" s="76"/>
      <c r="G142" s="76">
        <f t="shared" si="51"/>
        <v>0</v>
      </c>
      <c r="H142" s="76">
        <f t="shared" si="43"/>
        <v>2442.0008716488646</v>
      </c>
      <c r="I142" s="91">
        <f t="shared" si="44"/>
        <v>11477.789932623618</v>
      </c>
      <c r="J142" s="16"/>
      <c r="M142" s="95"/>
      <c r="N142" s="85"/>
      <c r="O142" s="87">
        <f t="shared" si="53"/>
        <v>1483.0705243161324</v>
      </c>
      <c r="P142" s="41"/>
      <c r="Q142" s="80">
        <f t="shared" si="48"/>
        <v>11477.789932624506</v>
      </c>
      <c r="R142" s="18"/>
      <c r="S142" s="90">
        <f>SUM($C$40:C142)</f>
        <v>52477.789932623658</v>
      </c>
      <c r="T142" s="81"/>
      <c r="U142" s="80">
        <f>SUM($CD$32:CD136)</f>
        <v>52477.789932623848</v>
      </c>
      <c r="V142" s="18"/>
      <c r="W142" s="18"/>
      <c r="X142" s="18"/>
      <c r="AC142" s="3" t="s">
        <v>45</v>
      </c>
      <c r="CB142">
        <f t="shared" si="34"/>
        <v>109</v>
      </c>
      <c r="CC142" s="2" t="str">
        <f t="shared" si="29"/>
        <v/>
      </c>
      <c r="CD142" s="4" t="str">
        <f t="shared" si="30"/>
        <v/>
      </c>
      <c r="CE142" s="1" t="str">
        <f t="shared" si="31"/>
        <v/>
      </c>
      <c r="CF142" s="4" t="str">
        <f t="shared" si="32"/>
        <v/>
      </c>
      <c r="CG142" s="4">
        <f t="shared" si="49"/>
        <v>0</v>
      </c>
      <c r="CH142" s="4">
        <f t="shared" si="35"/>
        <v>0</v>
      </c>
      <c r="CI142" s="4">
        <f t="shared" si="33"/>
        <v>0</v>
      </c>
      <c r="CK142" s="83">
        <f t="shared" si="47"/>
        <v>235.95822042632332</v>
      </c>
      <c r="CL142" s="1">
        <f t="shared" si="37"/>
        <v>1250</v>
      </c>
      <c r="CM142" s="1">
        <f t="shared" si="45"/>
        <v>1014.0417795736766</v>
      </c>
      <c r="CN142" s="83">
        <f t="shared" si="46"/>
        <v>121650.15945288322</v>
      </c>
      <c r="CO142" s="74">
        <f t="shared" si="28"/>
        <v>103</v>
      </c>
    </row>
    <row r="143" spans="1:93" hidden="1" x14ac:dyDescent="0.35">
      <c r="A143" s="74">
        <f t="shared" si="38"/>
        <v>104</v>
      </c>
      <c r="B143" s="75">
        <f t="shared" si="39"/>
        <v>0.05</v>
      </c>
      <c r="C143" s="76">
        <f t="shared" si="40"/>
        <v>47.824124719265072</v>
      </c>
      <c r="D143" s="77">
        <f t="shared" si="41"/>
        <v>2500</v>
      </c>
      <c r="E143" s="76">
        <f t="shared" si="54"/>
        <v>0</v>
      </c>
      <c r="F143" s="76"/>
      <c r="G143" s="76">
        <f t="shared" si="51"/>
        <v>0</v>
      </c>
      <c r="H143" s="76">
        <f t="shared" si="43"/>
        <v>2452.175875280735</v>
      </c>
      <c r="I143" s="91">
        <f t="shared" si="44"/>
        <v>9025.6140573428838</v>
      </c>
      <c r="J143" s="16"/>
      <c r="M143" s="95"/>
      <c r="N143" s="85"/>
      <c r="O143" s="87">
        <f t="shared" si="53"/>
        <v>1186.4564194529057</v>
      </c>
      <c r="P143" s="41"/>
      <c r="Q143" s="80">
        <f t="shared" si="48"/>
        <v>9025.6140573437824</v>
      </c>
      <c r="R143" s="18"/>
      <c r="S143" s="90">
        <f>SUM($C$40:C143)</f>
        <v>52525.614057342922</v>
      </c>
      <c r="T143" s="81"/>
      <c r="U143" s="80">
        <f>SUM($CD$32:CD137)</f>
        <v>52525.614057343118</v>
      </c>
      <c r="V143" s="18"/>
      <c r="W143" s="18"/>
      <c r="X143" s="18"/>
      <c r="AC143" s="3" t="s">
        <v>45</v>
      </c>
      <c r="CB143">
        <f t="shared" si="34"/>
        <v>110</v>
      </c>
      <c r="CC143" s="2" t="str">
        <f t="shared" si="29"/>
        <v/>
      </c>
      <c r="CD143" s="4" t="str">
        <f t="shared" si="30"/>
        <v/>
      </c>
      <c r="CE143" s="1" t="str">
        <f t="shared" si="31"/>
        <v/>
      </c>
      <c r="CF143" s="4" t="str">
        <f t="shared" si="32"/>
        <v/>
      </c>
      <c r="CG143" s="4">
        <f t="shared" si="49"/>
        <v>0</v>
      </c>
      <c r="CH143" s="4">
        <f t="shared" si="35"/>
        <v>0</v>
      </c>
      <c r="CI143" s="4">
        <f t="shared" si="33"/>
        <v>0</v>
      </c>
      <c r="CK143" s="83">
        <f t="shared" si="47"/>
        <v>234.00759839200452</v>
      </c>
      <c r="CL143" s="1">
        <f t="shared" si="37"/>
        <v>1250</v>
      </c>
      <c r="CM143" s="1">
        <f t="shared" si="45"/>
        <v>1015.9924016079955</v>
      </c>
      <c r="CN143" s="83">
        <f t="shared" si="46"/>
        <v>120634.16705127523</v>
      </c>
      <c r="CO143" s="74">
        <f t="shared" si="28"/>
        <v>104</v>
      </c>
    </row>
    <row r="144" spans="1:93" hidden="1" x14ac:dyDescent="0.35">
      <c r="A144" s="74">
        <f t="shared" si="38"/>
        <v>105</v>
      </c>
      <c r="B144" s="75">
        <f t="shared" si="39"/>
        <v>0.05</v>
      </c>
      <c r="C144" s="76">
        <f t="shared" si="40"/>
        <v>37.606725238928682</v>
      </c>
      <c r="D144" s="77">
        <f t="shared" si="41"/>
        <v>2500</v>
      </c>
      <c r="E144" s="76">
        <f t="shared" si="54"/>
        <v>0</v>
      </c>
      <c r="F144" s="76"/>
      <c r="G144" s="76">
        <f t="shared" si="51"/>
        <v>0</v>
      </c>
      <c r="H144" s="76">
        <f t="shared" si="43"/>
        <v>2462.3932747610711</v>
      </c>
      <c r="I144" s="91">
        <f t="shared" si="44"/>
        <v>6563.2207825818132</v>
      </c>
      <c r="J144" s="16"/>
      <c r="M144" s="95"/>
      <c r="N144" s="85"/>
      <c r="O144" s="87">
        <f t="shared" si="53"/>
        <v>889.84231458967906</v>
      </c>
      <c r="P144" s="41"/>
      <c r="Q144" s="80">
        <f t="shared" si="48"/>
        <v>6563.2207825827227</v>
      </c>
      <c r="R144" s="18"/>
      <c r="S144" s="90">
        <f>SUM($C$40:C144)</f>
        <v>52563.220782581848</v>
      </c>
      <c r="T144" s="81"/>
      <c r="U144" s="80">
        <f>SUM($CD$32:CD138)</f>
        <v>52563.220782582051</v>
      </c>
      <c r="V144" s="18"/>
      <c r="W144" s="18"/>
      <c r="X144" s="18"/>
      <c r="AC144" s="3" t="s">
        <v>45</v>
      </c>
      <c r="CB144">
        <f t="shared" si="34"/>
        <v>111</v>
      </c>
      <c r="CC144" s="2" t="str">
        <f t="shared" si="29"/>
        <v/>
      </c>
      <c r="CD144" s="4" t="str">
        <f t="shared" si="30"/>
        <v/>
      </c>
      <c r="CE144" s="1" t="str">
        <f t="shared" si="31"/>
        <v/>
      </c>
      <c r="CF144" s="4" t="str">
        <f t="shared" si="32"/>
        <v/>
      </c>
      <c r="CG144" s="4">
        <f t="shared" si="49"/>
        <v>0</v>
      </c>
      <c r="CH144" s="4">
        <f t="shared" si="35"/>
        <v>0</v>
      </c>
      <c r="CI144" s="4">
        <f t="shared" si="33"/>
        <v>0</v>
      </c>
      <c r="CK144" s="83">
        <f t="shared" si="47"/>
        <v>232.05322411946693</v>
      </c>
      <c r="CL144" s="1">
        <f t="shared" si="37"/>
        <v>1250</v>
      </c>
      <c r="CM144" s="1">
        <f t="shared" si="45"/>
        <v>1017.9467758805331</v>
      </c>
      <c r="CN144" s="83">
        <f t="shared" si="46"/>
        <v>119616.22027539471</v>
      </c>
      <c r="CO144" s="74">
        <f t="shared" si="28"/>
        <v>105</v>
      </c>
    </row>
    <row r="145" spans="1:93" hidden="1" x14ac:dyDescent="0.35">
      <c r="A145" s="74">
        <f t="shared" si="38"/>
        <v>106</v>
      </c>
      <c r="B145" s="75">
        <f t="shared" si="39"/>
        <v>0.05</v>
      </c>
      <c r="C145" s="76">
        <f t="shared" si="40"/>
        <v>27.346753260757559</v>
      </c>
      <c r="D145" s="77">
        <f t="shared" si="41"/>
        <v>2500</v>
      </c>
      <c r="E145" s="76">
        <f t="shared" si="54"/>
        <v>0</v>
      </c>
      <c r="F145" s="76"/>
      <c r="G145" s="76">
        <f t="shared" si="51"/>
        <v>0</v>
      </c>
      <c r="H145" s="76">
        <f t="shared" si="43"/>
        <v>2472.6532467392426</v>
      </c>
      <c r="I145" s="91">
        <f t="shared" si="44"/>
        <v>4090.5675358425706</v>
      </c>
      <c r="J145" s="16"/>
      <c r="M145" s="95"/>
      <c r="N145" s="85"/>
      <c r="O145" s="87">
        <f t="shared" si="53"/>
        <v>593.22820972645241</v>
      </c>
      <c r="P145" s="41"/>
      <c r="Q145" s="80">
        <f t="shared" si="48"/>
        <v>4090.5675358434914</v>
      </c>
      <c r="R145" s="18"/>
      <c r="S145" s="90">
        <f>SUM($C$40:C145)</f>
        <v>52590.567535842609</v>
      </c>
      <c r="T145" s="81"/>
      <c r="U145" s="80">
        <f>SUM($CD$32:CD139)</f>
        <v>52590.567535842813</v>
      </c>
      <c r="V145" s="18"/>
      <c r="W145" s="18"/>
      <c r="X145" s="18"/>
      <c r="AC145" s="3" t="s">
        <v>45</v>
      </c>
      <c r="CB145">
        <f t="shared" si="34"/>
        <v>112</v>
      </c>
      <c r="CC145" s="2" t="str">
        <f t="shared" si="29"/>
        <v/>
      </c>
      <c r="CD145" s="4" t="str">
        <f t="shared" si="30"/>
        <v/>
      </c>
      <c r="CE145" s="1" t="str">
        <f t="shared" si="31"/>
        <v/>
      </c>
      <c r="CF145" s="4" t="str">
        <f t="shared" si="32"/>
        <v/>
      </c>
      <c r="CG145" s="4">
        <f t="shared" si="49"/>
        <v>0</v>
      </c>
      <c r="CH145" s="4">
        <f t="shared" si="35"/>
        <v>0</v>
      </c>
      <c r="CI145" s="4">
        <f t="shared" si="33"/>
        <v>0</v>
      </c>
      <c r="CK145" s="83">
        <f t="shared" si="47"/>
        <v>230.09509039086342</v>
      </c>
      <c r="CL145" s="1">
        <f t="shared" si="37"/>
        <v>1250</v>
      </c>
      <c r="CM145" s="1">
        <f t="shared" si="45"/>
        <v>1019.9049096091366</v>
      </c>
      <c r="CN145" s="83">
        <f t="shared" si="46"/>
        <v>118596.31536578557</v>
      </c>
      <c r="CO145" s="74">
        <f t="shared" si="28"/>
        <v>106</v>
      </c>
    </row>
    <row r="146" spans="1:93" hidden="1" x14ac:dyDescent="0.35">
      <c r="A146" s="74">
        <f t="shared" si="38"/>
        <v>107</v>
      </c>
      <c r="B146" s="75">
        <f t="shared" si="39"/>
        <v>0.05</v>
      </c>
      <c r="C146" s="76">
        <f t="shared" si="40"/>
        <v>17.044031399344043</v>
      </c>
      <c r="D146" s="77">
        <f t="shared" si="41"/>
        <v>2500</v>
      </c>
      <c r="E146" s="76">
        <f t="shared" si="54"/>
        <v>0</v>
      </c>
      <c r="F146" s="76"/>
      <c r="G146" s="76">
        <f t="shared" si="51"/>
        <v>0</v>
      </c>
      <c r="H146" s="76">
        <f t="shared" si="43"/>
        <v>2482.955968600656</v>
      </c>
      <c r="I146" s="91">
        <f t="shared" si="44"/>
        <v>1607.6115672419146</v>
      </c>
      <c r="J146" s="16"/>
      <c r="M146" s="95"/>
      <c r="N146" s="85"/>
      <c r="O146" s="87">
        <f t="shared" si="53"/>
        <v>296.6141048632258</v>
      </c>
      <c r="P146" s="41"/>
      <c r="Q146" s="80">
        <f t="shared" si="48"/>
        <v>1607.6115672428464</v>
      </c>
      <c r="R146" s="18"/>
      <c r="S146" s="90">
        <f>SUM($C$40:C146)</f>
        <v>52607.611567241955</v>
      </c>
      <c r="T146" s="81"/>
      <c r="U146" s="80">
        <f>SUM($CD$32:CD140)</f>
        <v>52607.611567242158</v>
      </c>
      <c r="V146" s="18"/>
      <c r="W146" s="18"/>
      <c r="X146" s="18"/>
      <c r="AC146" s="3" t="s">
        <v>45</v>
      </c>
      <c r="CB146">
        <f t="shared" si="34"/>
        <v>113</v>
      </c>
      <c r="CC146" s="2" t="str">
        <f t="shared" si="29"/>
        <v/>
      </c>
      <c r="CD146" s="4" t="str">
        <f t="shared" si="30"/>
        <v/>
      </c>
      <c r="CE146" s="1" t="str">
        <f t="shared" si="31"/>
        <v/>
      </c>
      <c r="CF146" s="4" t="str">
        <f t="shared" si="32"/>
        <v/>
      </c>
      <c r="CG146" s="4">
        <f t="shared" si="49"/>
        <v>0</v>
      </c>
      <c r="CH146" s="4">
        <f t="shared" si="35"/>
        <v>0</v>
      </c>
      <c r="CI146" s="4">
        <f t="shared" si="33"/>
        <v>0</v>
      </c>
      <c r="CK146" s="83">
        <f t="shared" si="47"/>
        <v>228.13318997446254</v>
      </c>
      <c r="CL146" s="1">
        <f t="shared" si="37"/>
        <v>1250</v>
      </c>
      <c r="CM146" s="1">
        <f t="shared" si="45"/>
        <v>1021.8668100255375</v>
      </c>
      <c r="CN146" s="83">
        <f t="shared" si="46"/>
        <v>117574.44855576004</v>
      </c>
      <c r="CO146" s="74">
        <f t="shared" si="28"/>
        <v>107</v>
      </c>
    </row>
    <row r="147" spans="1:93" hidden="1" x14ac:dyDescent="0.35">
      <c r="A147" s="74">
        <f t="shared" si="38"/>
        <v>108</v>
      </c>
      <c r="B147" s="75">
        <f t="shared" si="39"/>
        <v>0.05</v>
      </c>
      <c r="C147" s="76">
        <f t="shared" si="40"/>
        <v>6.6983815301746441</v>
      </c>
      <c r="D147" s="77">
        <f t="shared" si="41"/>
        <v>1614.3099487720892</v>
      </c>
      <c r="E147" s="76">
        <f t="shared" si="54"/>
        <v>0</v>
      </c>
      <c r="F147" s="76"/>
      <c r="G147" s="76">
        <f t="shared" si="51"/>
        <v>0</v>
      </c>
      <c r="H147" s="76">
        <f t="shared" si="43"/>
        <v>1607.6115672419146</v>
      </c>
      <c r="I147" s="91">
        <f t="shared" si="44"/>
        <v>0</v>
      </c>
      <c r="J147" s="16"/>
      <c r="M147" s="95"/>
      <c r="N147" s="85" t="s">
        <v>45</v>
      </c>
      <c r="O147" s="87">
        <f>CN273</f>
        <v>0</v>
      </c>
      <c r="P147" s="41"/>
      <c r="Q147" s="80">
        <f t="shared" si="48"/>
        <v>0</v>
      </c>
      <c r="R147" s="18"/>
      <c r="S147" s="90">
        <f>SUM($C$40:C147)</f>
        <v>52614.309948772127</v>
      </c>
      <c r="T147" s="81">
        <v>9</v>
      </c>
      <c r="U147" s="80">
        <f>SUM($CD$32:CD141)</f>
        <v>52614.309948772338</v>
      </c>
      <c r="V147" s="18"/>
      <c r="W147" s="18"/>
      <c r="X147" s="18"/>
      <c r="AC147" s="3" t="s">
        <v>45</v>
      </c>
      <c r="CB147">
        <f t="shared" si="34"/>
        <v>114</v>
      </c>
      <c r="CC147" s="2" t="str">
        <f t="shared" si="29"/>
        <v/>
      </c>
      <c r="CD147" s="4" t="str">
        <f t="shared" si="30"/>
        <v/>
      </c>
      <c r="CE147" s="1" t="str">
        <f t="shared" si="31"/>
        <v/>
      </c>
      <c r="CF147" s="4" t="str">
        <f t="shared" si="32"/>
        <v/>
      </c>
      <c r="CG147" s="4">
        <f t="shared" si="49"/>
        <v>0</v>
      </c>
      <c r="CH147" s="4">
        <f t="shared" si="35"/>
        <v>0</v>
      </c>
      <c r="CI147" s="4">
        <f t="shared" si="33"/>
        <v>0</v>
      </c>
      <c r="CK147" s="83">
        <f t="shared" si="47"/>
        <v>226.16751562462176</v>
      </c>
      <c r="CL147" s="1">
        <f t="shared" si="37"/>
        <v>1250</v>
      </c>
      <c r="CM147" s="1">
        <f t="shared" si="45"/>
        <v>1023.8324843753783</v>
      </c>
      <c r="CN147" s="83">
        <f t="shared" si="46"/>
        <v>116550.61607138466</v>
      </c>
      <c r="CO147" s="74">
        <f t="shared" si="28"/>
        <v>108</v>
      </c>
    </row>
    <row r="148" spans="1:93" hidden="1" x14ac:dyDescent="0.35">
      <c r="A148" s="74" t="str">
        <f t="shared" si="38"/>
        <v/>
      </c>
      <c r="B148" s="75" t="str">
        <f t="shared" si="39"/>
        <v/>
      </c>
      <c r="C148" s="76">
        <f t="shared" si="40"/>
        <v>0</v>
      </c>
      <c r="D148" s="77">
        <f t="shared" si="41"/>
        <v>0</v>
      </c>
      <c r="E148" s="76">
        <f t="shared" si="54"/>
        <v>0</v>
      </c>
      <c r="F148" s="76"/>
      <c r="G148" s="76">
        <f t="shared" ref="G148:G179" si="55">IF(I147&gt;1,IF(G136&gt;1,IF(I147&lt;$E$16,(I147-D148+C148),G136),0),0)</f>
        <v>0</v>
      </c>
      <c r="H148" s="76">
        <f t="shared" si="43"/>
        <v>0</v>
      </c>
      <c r="I148" s="91">
        <f t="shared" si="44"/>
        <v>0</v>
      </c>
      <c r="J148" s="16"/>
      <c r="M148" s="95"/>
      <c r="N148" s="85" t="s">
        <v>45</v>
      </c>
      <c r="O148" s="87">
        <f>O147-($O$147-$O$159)/12</f>
        <v>0</v>
      </c>
      <c r="P148" s="41"/>
      <c r="Q148" s="80">
        <f t="shared" si="48"/>
        <v>0</v>
      </c>
      <c r="R148" s="18"/>
      <c r="S148" s="90">
        <f>SUM($C$40:C148)</f>
        <v>52614.309948772127</v>
      </c>
      <c r="T148" s="81" t="s">
        <v>45</v>
      </c>
      <c r="U148" s="80">
        <f>SUM($CD$32:CD142)</f>
        <v>52614.309948772338</v>
      </c>
      <c r="V148" s="18"/>
      <c r="W148" s="18"/>
      <c r="X148" s="18"/>
      <c r="AC148" s="3" t="s">
        <v>45</v>
      </c>
      <c r="CB148">
        <f t="shared" si="34"/>
        <v>115</v>
      </c>
      <c r="CC148" s="2" t="str">
        <f t="shared" si="29"/>
        <v/>
      </c>
      <c r="CD148" s="4" t="str">
        <f t="shared" si="30"/>
        <v/>
      </c>
      <c r="CE148" s="1" t="str">
        <f t="shared" si="31"/>
        <v/>
      </c>
      <c r="CF148" s="4" t="str">
        <f t="shared" si="32"/>
        <v/>
      </c>
      <c r="CG148" s="4">
        <f t="shared" si="49"/>
        <v>0</v>
      </c>
      <c r="CH148" s="4">
        <f t="shared" si="35"/>
        <v>0</v>
      </c>
      <c r="CI148" s="4">
        <f t="shared" si="33"/>
        <v>0</v>
      </c>
      <c r="CK148" s="83">
        <f t="shared" si="47"/>
        <v>224.19806008176076</v>
      </c>
      <c r="CL148" s="1">
        <f t="shared" si="37"/>
        <v>1250</v>
      </c>
      <c r="CM148" s="1">
        <f t="shared" si="45"/>
        <v>1025.8019399182392</v>
      </c>
      <c r="CN148" s="83">
        <f t="shared" si="46"/>
        <v>115524.81413146642</v>
      </c>
      <c r="CO148" s="74">
        <f t="shared" si="28"/>
        <v>109</v>
      </c>
    </row>
    <row r="149" spans="1:93" hidden="1" x14ac:dyDescent="0.35">
      <c r="A149" s="74" t="str">
        <f t="shared" si="38"/>
        <v/>
      </c>
      <c r="B149" s="75" t="str">
        <f t="shared" si="39"/>
        <v/>
      </c>
      <c r="C149" s="76">
        <f t="shared" si="40"/>
        <v>0</v>
      </c>
      <c r="D149" s="77">
        <f t="shared" si="41"/>
        <v>0</v>
      </c>
      <c r="E149" s="76">
        <f t="shared" si="54"/>
        <v>0</v>
      </c>
      <c r="F149" s="76"/>
      <c r="G149" s="76">
        <f t="shared" si="55"/>
        <v>0</v>
      </c>
      <c r="H149" s="76">
        <f t="shared" si="43"/>
        <v>0</v>
      </c>
      <c r="I149" s="91">
        <f t="shared" si="44"/>
        <v>0</v>
      </c>
      <c r="J149" s="16"/>
      <c r="M149" s="95"/>
      <c r="N149" s="85"/>
      <c r="O149" s="87">
        <f t="shared" ref="O149:O158" si="56">O148-($O$147-$O$159)/12</f>
        <v>0</v>
      </c>
      <c r="P149" s="41"/>
      <c r="Q149" s="80">
        <f t="shared" si="48"/>
        <v>0</v>
      </c>
      <c r="R149" s="18"/>
      <c r="S149" s="90">
        <f>SUM($C$40:C149)</f>
        <v>52614.309948772127</v>
      </c>
      <c r="T149" s="81"/>
      <c r="U149" s="80">
        <f>SUM($CD$32:CD143)</f>
        <v>52614.309948772338</v>
      </c>
      <c r="V149" s="18"/>
      <c r="W149" s="18"/>
      <c r="X149" s="18"/>
      <c r="AC149" s="3" t="s">
        <v>45</v>
      </c>
      <c r="CB149">
        <f t="shared" si="34"/>
        <v>116</v>
      </c>
      <c r="CC149" s="2" t="str">
        <f t="shared" si="29"/>
        <v/>
      </c>
      <c r="CD149" s="4" t="str">
        <f t="shared" si="30"/>
        <v/>
      </c>
      <c r="CE149" s="1" t="str">
        <f t="shared" si="31"/>
        <v/>
      </c>
      <c r="CF149" s="4" t="str">
        <f t="shared" si="32"/>
        <v/>
      </c>
      <c r="CG149" s="4">
        <f t="shared" si="49"/>
        <v>0</v>
      </c>
      <c r="CH149" s="4">
        <f t="shared" si="35"/>
        <v>0</v>
      </c>
      <c r="CI149" s="4">
        <f t="shared" si="33"/>
        <v>0</v>
      </c>
      <c r="CK149" s="83">
        <f t="shared" si="47"/>
        <v>222.22481607233473</v>
      </c>
      <c r="CL149" s="1">
        <f t="shared" si="37"/>
        <v>1250</v>
      </c>
      <c r="CM149" s="1">
        <f t="shared" si="45"/>
        <v>1027.7751839276652</v>
      </c>
      <c r="CN149" s="83">
        <f t="shared" si="46"/>
        <v>114497.03894753876</v>
      </c>
      <c r="CO149" s="74">
        <f t="shared" si="28"/>
        <v>110</v>
      </c>
    </row>
    <row r="150" spans="1:93" hidden="1" x14ac:dyDescent="0.35">
      <c r="A150" s="74" t="str">
        <f t="shared" si="38"/>
        <v/>
      </c>
      <c r="B150" s="75" t="str">
        <f t="shared" si="39"/>
        <v/>
      </c>
      <c r="C150" s="76">
        <f t="shared" si="40"/>
        <v>0</v>
      </c>
      <c r="D150" s="77">
        <f t="shared" si="41"/>
        <v>0</v>
      </c>
      <c r="E150" s="76">
        <f t="shared" si="54"/>
        <v>0</v>
      </c>
      <c r="F150" s="76"/>
      <c r="G150" s="76">
        <f t="shared" si="55"/>
        <v>0</v>
      </c>
      <c r="H150" s="76">
        <f t="shared" si="43"/>
        <v>0</v>
      </c>
      <c r="I150" s="91">
        <f t="shared" si="44"/>
        <v>0</v>
      </c>
      <c r="J150" s="16"/>
      <c r="M150" s="95"/>
      <c r="N150" s="85"/>
      <c r="O150" s="87">
        <f t="shared" si="56"/>
        <v>0</v>
      </c>
      <c r="P150" s="41"/>
      <c r="Q150" s="80">
        <f t="shared" si="48"/>
        <v>0</v>
      </c>
      <c r="R150" s="18"/>
      <c r="S150" s="90">
        <f>SUM($C$40:C150)</f>
        <v>52614.309948772127</v>
      </c>
      <c r="T150" s="81"/>
      <c r="U150" s="80">
        <f>SUM($CD$32:CD144)</f>
        <v>52614.309948772338</v>
      </c>
      <c r="V150" s="18"/>
      <c r="W150" s="18"/>
      <c r="X150" s="18"/>
      <c r="AC150" s="3" t="s">
        <v>45</v>
      </c>
      <c r="CB150">
        <f t="shared" si="34"/>
        <v>117</v>
      </c>
      <c r="CC150" s="2" t="str">
        <f t="shared" si="29"/>
        <v/>
      </c>
      <c r="CD150" s="4" t="str">
        <f t="shared" si="30"/>
        <v/>
      </c>
      <c r="CE150" s="1" t="str">
        <f t="shared" si="31"/>
        <v/>
      </c>
      <c r="CF150" s="4" t="str">
        <f t="shared" si="32"/>
        <v/>
      </c>
      <c r="CG150" s="4">
        <f t="shared" si="49"/>
        <v>0</v>
      </c>
      <c r="CH150" s="4">
        <f t="shared" si="35"/>
        <v>0</v>
      </c>
      <c r="CI150" s="4">
        <f t="shared" si="33"/>
        <v>0</v>
      </c>
      <c r="CK150" s="83">
        <f t="shared" si="47"/>
        <v>220.2477763088072</v>
      </c>
      <c r="CL150" s="1">
        <f t="shared" si="37"/>
        <v>1250</v>
      </c>
      <c r="CM150" s="1">
        <f t="shared" si="45"/>
        <v>1029.7522236911927</v>
      </c>
      <c r="CN150" s="83">
        <f t="shared" si="46"/>
        <v>113467.28672384757</v>
      </c>
      <c r="CO150" s="74">
        <f t="shared" si="28"/>
        <v>111</v>
      </c>
    </row>
    <row r="151" spans="1:93" hidden="1" x14ac:dyDescent="0.35">
      <c r="A151" s="74" t="str">
        <f t="shared" si="38"/>
        <v/>
      </c>
      <c r="B151" s="75" t="str">
        <f t="shared" si="39"/>
        <v/>
      </c>
      <c r="C151" s="76">
        <f t="shared" si="40"/>
        <v>0</v>
      </c>
      <c r="D151" s="77">
        <f t="shared" si="41"/>
        <v>0</v>
      </c>
      <c r="E151" s="76">
        <f t="shared" si="54"/>
        <v>0</v>
      </c>
      <c r="F151" s="76"/>
      <c r="G151" s="76">
        <f t="shared" si="55"/>
        <v>0</v>
      </c>
      <c r="H151" s="76">
        <f t="shared" si="43"/>
        <v>0</v>
      </c>
      <c r="I151" s="91">
        <f t="shared" si="44"/>
        <v>0</v>
      </c>
      <c r="J151" s="16"/>
      <c r="M151" s="95"/>
      <c r="N151" s="85"/>
      <c r="O151" s="87">
        <f t="shared" si="56"/>
        <v>0</v>
      </c>
      <c r="P151" s="41"/>
      <c r="Q151" s="80">
        <f t="shared" si="48"/>
        <v>0</v>
      </c>
      <c r="R151" s="18"/>
      <c r="S151" s="90">
        <f>SUM($C$40:C151)</f>
        <v>52614.309948772127</v>
      </c>
      <c r="T151" s="81"/>
      <c r="U151" s="80">
        <f>SUM($CD$32:CD145)</f>
        <v>52614.309948772338</v>
      </c>
      <c r="V151" s="18"/>
      <c r="W151" s="18"/>
      <c r="X151" s="18"/>
      <c r="AC151" s="3" t="s">
        <v>45</v>
      </c>
      <c r="CB151">
        <f t="shared" si="34"/>
        <v>118</v>
      </c>
      <c r="CC151" s="2" t="str">
        <f t="shared" si="29"/>
        <v/>
      </c>
      <c r="CD151" s="4" t="str">
        <f t="shared" si="30"/>
        <v/>
      </c>
      <c r="CE151" s="1" t="str">
        <f t="shared" si="31"/>
        <v/>
      </c>
      <c r="CF151" s="4" t="str">
        <f t="shared" si="32"/>
        <v/>
      </c>
      <c r="CG151" s="4">
        <f t="shared" si="49"/>
        <v>0</v>
      </c>
      <c r="CH151" s="4">
        <f t="shared" si="35"/>
        <v>0</v>
      </c>
      <c r="CI151" s="4">
        <f t="shared" si="33"/>
        <v>0</v>
      </c>
      <c r="CK151" s="83">
        <f t="shared" si="47"/>
        <v>218.26693348962345</v>
      </c>
      <c r="CL151" s="1">
        <f t="shared" si="37"/>
        <v>1250</v>
      </c>
      <c r="CM151" s="1">
        <f t="shared" si="45"/>
        <v>1031.7330665103766</v>
      </c>
      <c r="CN151" s="83">
        <f t="shared" si="46"/>
        <v>112435.55365733719</v>
      </c>
      <c r="CO151" s="74">
        <f t="shared" si="28"/>
        <v>112</v>
      </c>
    </row>
    <row r="152" spans="1:93" hidden="1" x14ac:dyDescent="0.35">
      <c r="A152" s="74" t="str">
        <f t="shared" si="38"/>
        <v/>
      </c>
      <c r="B152" s="75" t="str">
        <f t="shared" si="39"/>
        <v/>
      </c>
      <c r="C152" s="76">
        <f t="shared" si="40"/>
        <v>0</v>
      </c>
      <c r="D152" s="77">
        <f t="shared" si="41"/>
        <v>0</v>
      </c>
      <c r="E152" s="76">
        <f t="shared" si="54"/>
        <v>0</v>
      </c>
      <c r="F152" s="76"/>
      <c r="G152" s="76">
        <f t="shared" si="55"/>
        <v>0</v>
      </c>
      <c r="H152" s="76">
        <f t="shared" si="43"/>
        <v>0</v>
      </c>
      <c r="I152" s="91">
        <f t="shared" si="44"/>
        <v>0</v>
      </c>
      <c r="J152" s="16"/>
      <c r="M152" s="95"/>
      <c r="N152" s="85"/>
      <c r="O152" s="87">
        <f t="shared" si="56"/>
        <v>0</v>
      </c>
      <c r="P152" s="41"/>
      <c r="Q152" s="80">
        <f t="shared" si="48"/>
        <v>0</v>
      </c>
      <c r="R152" s="18"/>
      <c r="S152" s="90">
        <f>SUM($C$40:C152)</f>
        <v>52614.309948772127</v>
      </c>
      <c r="T152" s="81"/>
      <c r="U152" s="80">
        <f>SUM($CD$32:CD146)</f>
        <v>52614.309948772338</v>
      </c>
      <c r="V152" s="18"/>
      <c r="W152" s="18"/>
      <c r="X152" s="18"/>
      <c r="AC152" s="3" t="s">
        <v>45</v>
      </c>
      <c r="CB152">
        <f t="shared" si="34"/>
        <v>119</v>
      </c>
      <c r="CC152" s="2" t="str">
        <f t="shared" si="29"/>
        <v/>
      </c>
      <c r="CD152" s="4" t="str">
        <f t="shared" si="30"/>
        <v/>
      </c>
      <c r="CE152" s="1" t="str">
        <f t="shared" si="31"/>
        <v/>
      </c>
      <c r="CF152" s="4" t="str">
        <f t="shared" si="32"/>
        <v/>
      </c>
      <c r="CG152" s="4">
        <f t="shared" si="49"/>
        <v>0</v>
      </c>
      <c r="CH152" s="4">
        <f t="shared" si="35"/>
        <v>0</v>
      </c>
      <c r="CI152" s="4">
        <f t="shared" si="33"/>
        <v>0</v>
      </c>
      <c r="CK152" s="83">
        <f t="shared" si="47"/>
        <v>216.28228029918336</v>
      </c>
      <c r="CL152" s="1">
        <f t="shared" si="37"/>
        <v>1250</v>
      </c>
      <c r="CM152" s="1">
        <f t="shared" si="45"/>
        <v>1033.7177197008166</v>
      </c>
      <c r="CN152" s="83">
        <f t="shared" si="46"/>
        <v>111401.83593763638</v>
      </c>
      <c r="CO152" s="74">
        <f t="shared" si="28"/>
        <v>113</v>
      </c>
    </row>
    <row r="153" spans="1:93" hidden="1" x14ac:dyDescent="0.35">
      <c r="A153" s="74" t="str">
        <f t="shared" si="38"/>
        <v/>
      </c>
      <c r="B153" s="75" t="str">
        <f t="shared" si="39"/>
        <v/>
      </c>
      <c r="C153" s="76">
        <f t="shared" si="40"/>
        <v>0</v>
      </c>
      <c r="D153" s="77">
        <f t="shared" si="41"/>
        <v>0</v>
      </c>
      <c r="E153" s="76">
        <f t="shared" si="54"/>
        <v>0</v>
      </c>
      <c r="F153" s="76"/>
      <c r="G153" s="76">
        <f t="shared" si="55"/>
        <v>0</v>
      </c>
      <c r="H153" s="76">
        <f t="shared" si="43"/>
        <v>0</v>
      </c>
      <c r="I153" s="91">
        <f t="shared" si="44"/>
        <v>0</v>
      </c>
      <c r="J153" s="16"/>
      <c r="M153" s="95"/>
      <c r="N153" s="85"/>
      <c r="O153" s="87">
        <f t="shared" si="56"/>
        <v>0</v>
      </c>
      <c r="P153" s="41"/>
      <c r="Q153" s="80">
        <f t="shared" si="48"/>
        <v>0</v>
      </c>
      <c r="R153" s="18"/>
      <c r="S153" s="90">
        <f>SUM($C$40:C153)</f>
        <v>52614.309948772127</v>
      </c>
      <c r="T153" s="81"/>
      <c r="U153" s="80">
        <f>SUM($CD$32:CD147)</f>
        <v>52614.309948772338</v>
      </c>
      <c r="V153" s="18"/>
      <c r="W153" s="18"/>
      <c r="X153" s="18"/>
      <c r="AC153" s="3" t="s">
        <v>45</v>
      </c>
      <c r="CB153">
        <f t="shared" si="34"/>
        <v>120</v>
      </c>
      <c r="CC153" s="2" t="str">
        <f t="shared" si="29"/>
        <v/>
      </c>
      <c r="CD153" s="4" t="str">
        <f t="shared" si="30"/>
        <v/>
      </c>
      <c r="CE153" s="1" t="str">
        <f t="shared" si="31"/>
        <v/>
      </c>
      <c r="CF153" s="4" t="str">
        <f t="shared" si="32"/>
        <v/>
      </c>
      <c r="CG153" s="4">
        <f t="shared" si="49"/>
        <v>0</v>
      </c>
      <c r="CH153" s="4">
        <f t="shared" si="35"/>
        <v>0</v>
      </c>
      <c r="CI153" s="4">
        <f t="shared" si="33"/>
        <v>0</v>
      </c>
      <c r="CK153" s="83">
        <f t="shared" si="47"/>
        <v>214.29380940781445</v>
      </c>
      <c r="CL153" s="1">
        <f t="shared" si="37"/>
        <v>1250</v>
      </c>
      <c r="CM153" s="1">
        <f t="shared" si="45"/>
        <v>1035.7061905921855</v>
      </c>
      <c r="CN153" s="83">
        <f t="shared" si="46"/>
        <v>110366.12974704419</v>
      </c>
      <c r="CO153" s="74">
        <f t="shared" si="28"/>
        <v>114</v>
      </c>
    </row>
    <row r="154" spans="1:93" hidden="1" x14ac:dyDescent="0.35">
      <c r="A154" s="74" t="str">
        <f t="shared" si="38"/>
        <v/>
      </c>
      <c r="B154" s="75" t="str">
        <f t="shared" si="39"/>
        <v/>
      </c>
      <c r="C154" s="76">
        <f t="shared" si="40"/>
        <v>0</v>
      </c>
      <c r="D154" s="77">
        <f t="shared" si="41"/>
        <v>0</v>
      </c>
      <c r="E154" s="76">
        <f t="shared" si="54"/>
        <v>0</v>
      </c>
      <c r="F154" s="76"/>
      <c r="G154" s="76">
        <f t="shared" si="55"/>
        <v>0</v>
      </c>
      <c r="H154" s="76">
        <f t="shared" si="43"/>
        <v>0</v>
      </c>
      <c r="I154" s="91">
        <f t="shared" si="44"/>
        <v>0</v>
      </c>
      <c r="J154" s="16"/>
      <c r="M154" s="95"/>
      <c r="N154" s="85"/>
      <c r="O154" s="87">
        <f t="shared" si="56"/>
        <v>0</v>
      </c>
      <c r="P154" s="41"/>
      <c r="Q154" s="80">
        <f t="shared" si="48"/>
        <v>0</v>
      </c>
      <c r="R154" s="18"/>
      <c r="S154" s="90">
        <f>SUM($C$40:C154)</f>
        <v>52614.309948772127</v>
      </c>
      <c r="T154" s="81"/>
      <c r="U154" s="80">
        <f>SUM($CD$32:CD148)</f>
        <v>52614.309948772338</v>
      </c>
      <c r="V154" s="18"/>
      <c r="W154" s="18"/>
      <c r="X154" s="18"/>
      <c r="AC154" s="3" t="s">
        <v>45</v>
      </c>
      <c r="CB154">
        <f t="shared" si="34"/>
        <v>121</v>
      </c>
      <c r="CC154" s="2" t="str">
        <f t="shared" si="29"/>
        <v/>
      </c>
      <c r="CD154" s="4" t="str">
        <f t="shared" si="30"/>
        <v/>
      </c>
      <c r="CE154" s="1" t="str">
        <f t="shared" si="31"/>
        <v/>
      </c>
      <c r="CF154" s="4" t="str">
        <f t="shared" si="32"/>
        <v/>
      </c>
      <c r="CG154" s="4">
        <f t="shared" si="49"/>
        <v>0</v>
      </c>
      <c r="CH154" s="4">
        <f t="shared" si="35"/>
        <v>0</v>
      </c>
      <c r="CI154" s="4">
        <f t="shared" si="33"/>
        <v>0</v>
      </c>
      <c r="CK154" s="83">
        <f t="shared" si="47"/>
        <v>212.30151347174473</v>
      </c>
      <c r="CL154" s="1">
        <f t="shared" si="37"/>
        <v>1250</v>
      </c>
      <c r="CM154" s="1">
        <f t="shared" si="45"/>
        <v>1037.6984865282552</v>
      </c>
      <c r="CN154" s="83">
        <f t="shared" si="46"/>
        <v>109328.43126051594</v>
      </c>
      <c r="CO154" s="74">
        <f t="shared" si="28"/>
        <v>115</v>
      </c>
    </row>
    <row r="155" spans="1:93" hidden="1" x14ac:dyDescent="0.35">
      <c r="A155" s="74" t="str">
        <f t="shared" si="38"/>
        <v/>
      </c>
      <c r="B155" s="75" t="str">
        <f t="shared" si="39"/>
        <v/>
      </c>
      <c r="C155" s="76">
        <f t="shared" si="40"/>
        <v>0</v>
      </c>
      <c r="D155" s="77">
        <f t="shared" si="41"/>
        <v>0</v>
      </c>
      <c r="E155" s="76">
        <f t="shared" si="54"/>
        <v>0</v>
      </c>
      <c r="F155" s="76"/>
      <c r="G155" s="76">
        <f t="shared" si="55"/>
        <v>0</v>
      </c>
      <c r="H155" s="76">
        <f t="shared" si="43"/>
        <v>0</v>
      </c>
      <c r="I155" s="91">
        <f t="shared" si="44"/>
        <v>0</v>
      </c>
      <c r="J155" s="16"/>
      <c r="M155" s="95"/>
      <c r="N155" s="85"/>
      <c r="O155" s="87">
        <f t="shared" si="56"/>
        <v>0</v>
      </c>
      <c r="P155" s="41"/>
      <c r="Q155" s="80">
        <f t="shared" si="48"/>
        <v>0</v>
      </c>
      <c r="R155" s="18"/>
      <c r="S155" s="90">
        <f>SUM($C$40:C155)</f>
        <v>52614.309948772127</v>
      </c>
      <c r="T155" s="81"/>
      <c r="U155" s="80">
        <f>SUM($CD$32:CD149)</f>
        <v>52614.309948772338</v>
      </c>
      <c r="V155" s="18"/>
      <c r="W155" s="18"/>
      <c r="X155" s="18"/>
      <c r="AC155" s="3" t="s">
        <v>45</v>
      </c>
      <c r="CB155">
        <f t="shared" si="34"/>
        <v>122</v>
      </c>
      <c r="CC155" s="2" t="str">
        <f t="shared" si="29"/>
        <v/>
      </c>
      <c r="CD155" s="4" t="str">
        <f t="shared" si="30"/>
        <v/>
      </c>
      <c r="CE155" s="1" t="str">
        <f t="shared" si="31"/>
        <v/>
      </c>
      <c r="CF155" s="4" t="str">
        <f t="shared" si="32"/>
        <v/>
      </c>
      <c r="CG155" s="4">
        <f t="shared" si="49"/>
        <v>0</v>
      </c>
      <c r="CH155" s="4">
        <f t="shared" si="35"/>
        <v>0</v>
      </c>
      <c r="CI155" s="4">
        <f t="shared" si="33"/>
        <v>0</v>
      </c>
      <c r="CK155" s="83">
        <f t="shared" si="47"/>
        <v>210.30538513307579</v>
      </c>
      <c r="CL155" s="1">
        <f t="shared" si="37"/>
        <v>1250</v>
      </c>
      <c r="CM155" s="1">
        <f t="shared" si="45"/>
        <v>1039.6946148669242</v>
      </c>
      <c r="CN155" s="83">
        <f t="shared" si="46"/>
        <v>108288.73664564901</v>
      </c>
      <c r="CO155" s="74">
        <f t="shared" si="28"/>
        <v>116</v>
      </c>
    </row>
    <row r="156" spans="1:93" hidden="1" x14ac:dyDescent="0.35">
      <c r="A156" s="74" t="str">
        <f t="shared" si="38"/>
        <v/>
      </c>
      <c r="B156" s="75" t="str">
        <f t="shared" si="39"/>
        <v/>
      </c>
      <c r="C156" s="76">
        <f t="shared" si="40"/>
        <v>0</v>
      </c>
      <c r="D156" s="77">
        <f t="shared" si="41"/>
        <v>0</v>
      </c>
      <c r="E156" s="76">
        <f t="shared" si="54"/>
        <v>0</v>
      </c>
      <c r="F156" s="76"/>
      <c r="G156" s="76">
        <f t="shared" si="55"/>
        <v>0</v>
      </c>
      <c r="H156" s="76">
        <f t="shared" si="43"/>
        <v>0</v>
      </c>
      <c r="I156" s="91">
        <f t="shared" si="44"/>
        <v>0</v>
      </c>
      <c r="J156" s="16"/>
      <c r="M156" s="95"/>
      <c r="N156" s="85"/>
      <c r="O156" s="87">
        <f t="shared" si="56"/>
        <v>0</v>
      </c>
      <c r="P156" s="41"/>
      <c r="Q156" s="80">
        <f t="shared" si="48"/>
        <v>0</v>
      </c>
      <c r="R156" s="18"/>
      <c r="S156" s="90">
        <f>SUM($C$40:C156)</f>
        <v>52614.309948772127</v>
      </c>
      <c r="T156" s="81"/>
      <c r="U156" s="80">
        <f>SUM($CD$32:CD150)</f>
        <v>52614.309948772338</v>
      </c>
      <c r="V156" s="18"/>
      <c r="W156" s="18"/>
      <c r="X156" s="18"/>
      <c r="AC156" s="3" t="s">
        <v>45</v>
      </c>
      <c r="CB156">
        <f t="shared" si="34"/>
        <v>123</v>
      </c>
      <c r="CC156" s="2" t="str">
        <f t="shared" si="29"/>
        <v/>
      </c>
      <c r="CD156" s="4" t="str">
        <f t="shared" si="30"/>
        <v/>
      </c>
      <c r="CE156" s="1" t="str">
        <f t="shared" si="31"/>
        <v/>
      </c>
      <c r="CF156" s="4" t="str">
        <f t="shared" si="32"/>
        <v/>
      </c>
      <c r="CG156" s="4">
        <f t="shared" si="49"/>
        <v>0</v>
      </c>
      <c r="CH156" s="4">
        <f t="shared" si="35"/>
        <v>0</v>
      </c>
      <c r="CI156" s="4">
        <f t="shared" si="33"/>
        <v>0</v>
      </c>
      <c r="CK156" s="83">
        <f t="shared" si="47"/>
        <v>208.30541701975537</v>
      </c>
      <c r="CL156" s="1">
        <f t="shared" si="37"/>
        <v>1250</v>
      </c>
      <c r="CM156" s="1">
        <f t="shared" si="45"/>
        <v>1041.6945829802446</v>
      </c>
      <c r="CN156" s="83">
        <f t="shared" si="46"/>
        <v>107247.04206266877</v>
      </c>
      <c r="CO156" s="74">
        <f t="shared" ref="CO156:CO219" si="57">IF(CN155&lt;1,"",CO155+1)</f>
        <v>117</v>
      </c>
    </row>
    <row r="157" spans="1:93" hidden="1" x14ac:dyDescent="0.35">
      <c r="A157" s="74" t="str">
        <f t="shared" si="38"/>
        <v/>
      </c>
      <c r="B157" s="75" t="str">
        <f t="shared" si="39"/>
        <v/>
      </c>
      <c r="C157" s="76">
        <f t="shared" si="40"/>
        <v>0</v>
      </c>
      <c r="D157" s="77">
        <f t="shared" si="41"/>
        <v>0</v>
      </c>
      <c r="E157" s="76">
        <f t="shared" si="54"/>
        <v>0</v>
      </c>
      <c r="F157" s="76"/>
      <c r="G157" s="76">
        <f t="shared" si="55"/>
        <v>0</v>
      </c>
      <c r="H157" s="76">
        <f t="shared" si="43"/>
        <v>0</v>
      </c>
      <c r="I157" s="91">
        <f t="shared" si="44"/>
        <v>0</v>
      </c>
      <c r="J157" s="16"/>
      <c r="M157" s="95"/>
      <c r="N157" s="85"/>
      <c r="O157" s="87">
        <f t="shared" si="56"/>
        <v>0</v>
      </c>
      <c r="P157" s="41"/>
      <c r="Q157" s="80">
        <f t="shared" si="48"/>
        <v>0</v>
      </c>
      <c r="R157" s="18"/>
      <c r="S157" s="90">
        <f>SUM($C$40:C157)</f>
        <v>52614.309948772127</v>
      </c>
      <c r="T157" s="81"/>
      <c r="U157" s="80">
        <f>SUM($CD$32:CD151)</f>
        <v>52614.309948772338</v>
      </c>
      <c r="V157" s="18"/>
      <c r="W157" s="18"/>
      <c r="X157" s="18"/>
      <c r="AC157" s="3" t="s">
        <v>45</v>
      </c>
      <c r="CB157">
        <f t="shared" si="34"/>
        <v>124</v>
      </c>
      <c r="CC157" s="2" t="str">
        <f t="shared" si="29"/>
        <v/>
      </c>
      <c r="CD157" s="4" t="str">
        <f t="shared" si="30"/>
        <v/>
      </c>
      <c r="CE157" s="1" t="str">
        <f t="shared" si="31"/>
        <v/>
      </c>
      <c r="CF157" s="4" t="str">
        <f t="shared" si="32"/>
        <v/>
      </c>
      <c r="CG157" s="4">
        <f t="shared" si="49"/>
        <v>0</v>
      </c>
      <c r="CH157" s="4">
        <f t="shared" si="35"/>
        <v>0</v>
      </c>
      <c r="CI157" s="4">
        <f t="shared" si="33"/>
        <v>0</v>
      </c>
      <c r="CK157" s="83">
        <f t="shared" si="47"/>
        <v>206.30160174555033</v>
      </c>
      <c r="CL157" s="1">
        <f t="shared" si="37"/>
        <v>1250</v>
      </c>
      <c r="CM157" s="1">
        <f t="shared" si="45"/>
        <v>1043.6983982544498</v>
      </c>
      <c r="CN157" s="83">
        <f t="shared" si="46"/>
        <v>106203.34366441432</v>
      </c>
      <c r="CO157" s="74">
        <f t="shared" si="57"/>
        <v>118</v>
      </c>
    </row>
    <row r="158" spans="1:93" hidden="1" x14ac:dyDescent="0.35">
      <c r="A158" s="74" t="str">
        <f t="shared" si="38"/>
        <v/>
      </c>
      <c r="B158" s="75" t="str">
        <f t="shared" si="39"/>
        <v/>
      </c>
      <c r="C158" s="76">
        <f t="shared" si="40"/>
        <v>0</v>
      </c>
      <c r="D158" s="77">
        <f t="shared" si="41"/>
        <v>0</v>
      </c>
      <c r="E158" s="76">
        <f t="shared" si="54"/>
        <v>0</v>
      </c>
      <c r="F158" s="76"/>
      <c r="G158" s="76">
        <f t="shared" si="55"/>
        <v>0</v>
      </c>
      <c r="H158" s="76">
        <f t="shared" si="43"/>
        <v>0</v>
      </c>
      <c r="I158" s="91">
        <f t="shared" si="44"/>
        <v>0</v>
      </c>
      <c r="J158" s="16"/>
      <c r="M158" s="95"/>
      <c r="N158" s="85"/>
      <c r="O158" s="87">
        <f t="shared" si="56"/>
        <v>0</v>
      </c>
      <c r="P158" s="41"/>
      <c r="Q158" s="80">
        <f t="shared" si="48"/>
        <v>0</v>
      </c>
      <c r="R158" s="18"/>
      <c r="S158" s="90">
        <f>SUM($C$40:C158)</f>
        <v>52614.309948772127</v>
      </c>
      <c r="T158" s="81"/>
      <c r="U158" s="80">
        <f>SUM($CD$32:CD152)</f>
        <v>52614.309948772338</v>
      </c>
      <c r="V158" s="18"/>
      <c r="W158" s="18"/>
      <c r="X158" s="18"/>
      <c r="AC158" s="3" t="s">
        <v>45</v>
      </c>
      <c r="CB158">
        <f t="shared" si="34"/>
        <v>125</v>
      </c>
      <c r="CC158" s="2" t="str">
        <f t="shared" si="29"/>
        <v/>
      </c>
      <c r="CD158" s="4" t="str">
        <f t="shared" si="30"/>
        <v/>
      </c>
      <c r="CE158" s="1" t="str">
        <f t="shared" si="31"/>
        <v/>
      </c>
      <c r="CF158" s="4" t="str">
        <f t="shared" si="32"/>
        <v/>
      </c>
      <c r="CG158" s="4">
        <f t="shared" si="49"/>
        <v>0</v>
      </c>
      <c r="CH158" s="4">
        <f t="shared" si="35"/>
        <v>0</v>
      </c>
      <c r="CI158" s="4">
        <f t="shared" si="33"/>
        <v>0</v>
      </c>
      <c r="CK158" s="83">
        <f t="shared" si="47"/>
        <v>204.29393191001921</v>
      </c>
      <c r="CL158" s="1">
        <f t="shared" si="37"/>
        <v>1250</v>
      </c>
      <c r="CM158" s="1">
        <f t="shared" si="45"/>
        <v>1045.7060680899808</v>
      </c>
      <c r="CN158" s="83">
        <f t="shared" si="46"/>
        <v>105157.63759632435</v>
      </c>
      <c r="CO158" s="74">
        <f t="shared" si="57"/>
        <v>119</v>
      </c>
    </row>
    <row r="159" spans="1:93" hidden="1" x14ac:dyDescent="0.35">
      <c r="A159" s="74" t="str">
        <f t="shared" si="38"/>
        <v/>
      </c>
      <c r="B159" s="75" t="str">
        <f t="shared" si="39"/>
        <v/>
      </c>
      <c r="C159" s="76">
        <f t="shared" si="40"/>
        <v>0</v>
      </c>
      <c r="D159" s="77">
        <f t="shared" si="41"/>
        <v>0</v>
      </c>
      <c r="E159" s="76">
        <f t="shared" si="54"/>
        <v>0</v>
      </c>
      <c r="F159" s="76"/>
      <c r="G159" s="76">
        <f t="shared" si="55"/>
        <v>0</v>
      </c>
      <c r="H159" s="76">
        <f t="shared" si="43"/>
        <v>0</v>
      </c>
      <c r="I159" s="91">
        <f t="shared" si="44"/>
        <v>0</v>
      </c>
      <c r="J159" s="16"/>
      <c r="M159" s="95"/>
      <c r="N159" s="85">
        <v>10</v>
      </c>
      <c r="O159" s="87">
        <f>CN299</f>
        <v>0</v>
      </c>
      <c r="P159" s="41"/>
      <c r="Q159" s="80">
        <f t="shared" si="48"/>
        <v>0</v>
      </c>
      <c r="R159" s="18"/>
      <c r="S159" s="90">
        <f>SUM($C$40:C159)</f>
        <v>52614.309948772127</v>
      </c>
      <c r="T159" s="81">
        <v>10</v>
      </c>
      <c r="U159" s="80">
        <f>SUM($CD$32:CD153)</f>
        <v>52614.309948772338</v>
      </c>
      <c r="V159" s="18"/>
      <c r="W159" s="18"/>
      <c r="X159" s="18"/>
      <c r="AC159" s="3" t="s">
        <v>45</v>
      </c>
      <c r="CB159">
        <f t="shared" si="34"/>
        <v>126</v>
      </c>
      <c r="CC159" s="2" t="str">
        <f t="shared" si="29"/>
        <v/>
      </c>
      <c r="CD159" s="4" t="str">
        <f t="shared" si="30"/>
        <v/>
      </c>
      <c r="CE159" s="1" t="str">
        <f t="shared" si="31"/>
        <v/>
      </c>
      <c r="CF159" s="4" t="str">
        <f t="shared" si="32"/>
        <v/>
      </c>
      <c r="CG159" s="4">
        <f t="shared" si="49"/>
        <v>0</v>
      </c>
      <c r="CH159" s="4">
        <f t="shared" si="35"/>
        <v>0</v>
      </c>
      <c r="CI159" s="4">
        <f t="shared" si="33"/>
        <v>0</v>
      </c>
      <c r="CK159" s="83">
        <f t="shared" si="47"/>
        <v>202.28240009848503</v>
      </c>
      <c r="CL159" s="1">
        <f t="shared" si="37"/>
        <v>1250</v>
      </c>
      <c r="CM159" s="1">
        <f t="shared" si="45"/>
        <v>1047.7175999015149</v>
      </c>
      <c r="CN159" s="83">
        <f t="shared" si="46"/>
        <v>104109.91999642283</v>
      </c>
      <c r="CO159" s="74">
        <f t="shared" si="57"/>
        <v>120</v>
      </c>
    </row>
    <row r="160" spans="1:93" hidden="1" x14ac:dyDescent="0.35">
      <c r="A160" s="74" t="str">
        <f t="shared" si="38"/>
        <v/>
      </c>
      <c r="B160" s="75" t="str">
        <f t="shared" si="39"/>
        <v/>
      </c>
      <c r="C160" s="76">
        <f t="shared" si="40"/>
        <v>0</v>
      </c>
      <c r="D160" s="77">
        <f t="shared" si="41"/>
        <v>0</v>
      </c>
      <c r="E160" s="76">
        <f t="shared" si="54"/>
        <v>0</v>
      </c>
      <c r="F160" s="76"/>
      <c r="G160" s="76">
        <f t="shared" si="55"/>
        <v>0</v>
      </c>
      <c r="H160" s="76">
        <f t="shared" si="43"/>
        <v>0</v>
      </c>
      <c r="I160" s="91">
        <f t="shared" si="44"/>
        <v>0</v>
      </c>
      <c r="J160" s="16"/>
      <c r="M160" s="95"/>
      <c r="N160" s="85"/>
      <c r="O160" s="87">
        <f>O159-($O$159-$O$171)/12</f>
        <v>0</v>
      </c>
      <c r="P160" s="41"/>
      <c r="Q160" s="80">
        <f t="shared" si="48"/>
        <v>0</v>
      </c>
      <c r="R160" s="18"/>
      <c r="S160" s="90">
        <f>SUM($C$40:C160)</f>
        <v>52614.309948772127</v>
      </c>
      <c r="T160" s="81"/>
      <c r="U160" s="80">
        <f>SUM($CD$32:CD154)</f>
        <v>52614.309948772338</v>
      </c>
      <c r="V160" s="18"/>
      <c r="W160" s="18"/>
      <c r="X160" s="18"/>
      <c r="AC160" s="3" t="s">
        <v>45</v>
      </c>
      <c r="CB160">
        <f t="shared" si="34"/>
        <v>127</v>
      </c>
      <c r="CC160" s="2" t="str">
        <f t="shared" si="29"/>
        <v/>
      </c>
      <c r="CD160" s="4" t="str">
        <f t="shared" si="30"/>
        <v/>
      </c>
      <c r="CE160" s="1" t="str">
        <f t="shared" si="31"/>
        <v/>
      </c>
      <c r="CF160" s="4" t="str">
        <f t="shared" si="32"/>
        <v/>
      </c>
      <c r="CG160" s="4">
        <f t="shared" si="49"/>
        <v>0</v>
      </c>
      <c r="CH160" s="4">
        <f t="shared" si="35"/>
        <v>0</v>
      </c>
      <c r="CI160" s="4">
        <f t="shared" si="33"/>
        <v>0</v>
      </c>
      <c r="CK160" s="83">
        <f t="shared" si="47"/>
        <v>200.26699888200784</v>
      </c>
      <c r="CL160" s="1">
        <f t="shared" si="37"/>
        <v>1250</v>
      </c>
      <c r="CM160" s="1">
        <f t="shared" si="45"/>
        <v>1049.7330011179922</v>
      </c>
      <c r="CN160" s="83">
        <f t="shared" si="46"/>
        <v>103060.18699530484</v>
      </c>
      <c r="CO160" s="74">
        <f t="shared" si="57"/>
        <v>121</v>
      </c>
    </row>
    <row r="161" spans="1:93" hidden="1" x14ac:dyDescent="0.35">
      <c r="A161" s="74" t="str">
        <f t="shared" si="38"/>
        <v/>
      </c>
      <c r="B161" s="75" t="str">
        <f t="shared" si="39"/>
        <v/>
      </c>
      <c r="C161" s="76">
        <f t="shared" si="40"/>
        <v>0</v>
      </c>
      <c r="D161" s="77">
        <f t="shared" si="41"/>
        <v>0</v>
      </c>
      <c r="E161" s="76">
        <f t="shared" si="54"/>
        <v>0</v>
      </c>
      <c r="F161" s="76"/>
      <c r="G161" s="76">
        <f t="shared" si="55"/>
        <v>0</v>
      </c>
      <c r="H161" s="76">
        <f t="shared" si="43"/>
        <v>0</v>
      </c>
      <c r="I161" s="91">
        <f t="shared" si="44"/>
        <v>0</v>
      </c>
      <c r="J161" s="16"/>
      <c r="M161" s="95"/>
      <c r="N161" s="85"/>
      <c r="O161" s="87">
        <f t="shared" ref="O161:O170" si="58">O160-($O$159-$O$171)/12</f>
        <v>0</v>
      </c>
      <c r="P161" s="41"/>
      <c r="Q161" s="80">
        <f t="shared" si="48"/>
        <v>0</v>
      </c>
      <c r="R161" s="18"/>
      <c r="S161" s="90">
        <f>SUM($C$40:C161)</f>
        <v>52614.309948772127</v>
      </c>
      <c r="T161" s="81"/>
      <c r="U161" s="80">
        <f>SUM($CD$32:CD155)</f>
        <v>52614.309948772338</v>
      </c>
      <c r="V161" s="18"/>
      <c r="W161" s="18"/>
      <c r="X161" s="18"/>
      <c r="AC161" s="3" t="s">
        <v>45</v>
      </c>
      <c r="CB161">
        <f t="shared" si="34"/>
        <v>128</v>
      </c>
      <c r="CC161" s="2" t="str">
        <f t="shared" si="29"/>
        <v/>
      </c>
      <c r="CD161" s="4" t="str">
        <f t="shared" si="30"/>
        <v/>
      </c>
      <c r="CE161" s="1" t="str">
        <f t="shared" si="31"/>
        <v/>
      </c>
      <c r="CF161" s="4" t="str">
        <f t="shared" si="32"/>
        <v/>
      </c>
      <c r="CG161" s="4">
        <f t="shared" si="49"/>
        <v>0</v>
      </c>
      <c r="CH161" s="4">
        <f t="shared" si="35"/>
        <v>0</v>
      </c>
      <c r="CI161" s="4">
        <f t="shared" si="33"/>
        <v>0</v>
      </c>
      <c r="CK161" s="83">
        <f t="shared" si="47"/>
        <v>198.24772081735722</v>
      </c>
      <c r="CL161" s="1">
        <f t="shared" si="37"/>
        <v>1250</v>
      </c>
      <c r="CM161" s="1">
        <f t="shared" si="45"/>
        <v>1051.7522791826427</v>
      </c>
      <c r="CN161" s="83">
        <f t="shared" si="46"/>
        <v>102008.4347161222</v>
      </c>
      <c r="CO161" s="74">
        <f t="shared" si="57"/>
        <v>122</v>
      </c>
    </row>
    <row r="162" spans="1:93" hidden="1" x14ac:dyDescent="0.35">
      <c r="A162" s="74" t="str">
        <f t="shared" si="38"/>
        <v/>
      </c>
      <c r="B162" s="75" t="str">
        <f t="shared" si="39"/>
        <v/>
      </c>
      <c r="C162" s="76">
        <f t="shared" si="40"/>
        <v>0</v>
      </c>
      <c r="D162" s="77">
        <f t="shared" si="41"/>
        <v>0</v>
      </c>
      <c r="E162" s="76">
        <f t="shared" si="54"/>
        <v>0</v>
      </c>
      <c r="F162" s="76"/>
      <c r="G162" s="76">
        <f t="shared" si="55"/>
        <v>0</v>
      </c>
      <c r="H162" s="76">
        <f t="shared" si="43"/>
        <v>0</v>
      </c>
      <c r="I162" s="91">
        <f t="shared" si="44"/>
        <v>0</v>
      </c>
      <c r="J162" s="16"/>
      <c r="M162" s="95"/>
      <c r="N162" s="85"/>
      <c r="O162" s="87">
        <f t="shared" si="58"/>
        <v>0</v>
      </c>
      <c r="P162" s="41"/>
      <c r="Q162" s="80">
        <f t="shared" si="48"/>
        <v>0</v>
      </c>
      <c r="R162" s="18"/>
      <c r="S162" s="90">
        <f>SUM($C$40:C162)</f>
        <v>52614.309948772127</v>
      </c>
      <c r="T162" s="81"/>
      <c r="U162" s="80">
        <f>SUM($CD$32:CD156)</f>
        <v>52614.309948772338</v>
      </c>
      <c r="V162" s="18"/>
      <c r="W162" s="18"/>
      <c r="X162" s="18"/>
      <c r="AC162" s="3" t="s">
        <v>45</v>
      </c>
      <c r="CB162">
        <f t="shared" si="34"/>
        <v>129</v>
      </c>
      <c r="CC162" s="2" t="str">
        <f t="shared" ref="CC162:CC225" si="59">IF(CI161&lt;1,"",$CF$8)</f>
        <v/>
      </c>
      <c r="CD162" s="4" t="str">
        <f t="shared" ref="CD162:CD225" si="60">IF(CI161&lt;1,"",(CI161*(CC162*30)/360))</f>
        <v/>
      </c>
      <c r="CE162" s="1" t="str">
        <f t="shared" ref="CE162:CE225" si="61">IF(CI161&lt;1,"",$CF$10)</f>
        <v/>
      </c>
      <c r="CF162" s="4" t="str">
        <f t="shared" ref="CF162:CF225" si="62">IF(CI161&lt;1,"",$CF$15)</f>
        <v/>
      </c>
      <c r="CG162" s="4">
        <f t="shared" si="49"/>
        <v>0</v>
      </c>
      <c r="CH162" s="4">
        <f t="shared" si="35"/>
        <v>0</v>
      </c>
      <c r="CI162" s="4">
        <f t="shared" ref="CI162:CI225" si="63">IF(CI161-CH162&lt;1,0,CI161-CH162)</f>
        <v>0</v>
      </c>
      <c r="CK162" s="83">
        <f t="shared" si="47"/>
        <v>196.22455844698504</v>
      </c>
      <c r="CL162" s="1">
        <f t="shared" si="37"/>
        <v>1250</v>
      </c>
      <c r="CM162" s="1">
        <f t="shared" si="45"/>
        <v>1053.7754415530148</v>
      </c>
      <c r="CN162" s="83">
        <f t="shared" si="46"/>
        <v>100954.65927456917</v>
      </c>
      <c r="CO162" s="74">
        <f t="shared" si="57"/>
        <v>123</v>
      </c>
    </row>
    <row r="163" spans="1:93" hidden="1" x14ac:dyDescent="0.35">
      <c r="A163" s="74" t="str">
        <f t="shared" si="38"/>
        <v/>
      </c>
      <c r="B163" s="75" t="str">
        <f t="shared" si="39"/>
        <v/>
      </c>
      <c r="C163" s="76">
        <f t="shared" si="40"/>
        <v>0</v>
      </c>
      <c r="D163" s="77">
        <f t="shared" si="41"/>
        <v>0</v>
      </c>
      <c r="E163" s="76">
        <f t="shared" si="54"/>
        <v>0</v>
      </c>
      <c r="F163" s="76"/>
      <c r="G163" s="76">
        <f t="shared" si="55"/>
        <v>0</v>
      </c>
      <c r="H163" s="76">
        <f t="shared" si="43"/>
        <v>0</v>
      </c>
      <c r="I163" s="91">
        <f t="shared" si="44"/>
        <v>0</v>
      </c>
      <c r="J163" s="16"/>
      <c r="M163" s="95"/>
      <c r="N163" s="85"/>
      <c r="O163" s="87">
        <f t="shared" si="58"/>
        <v>0</v>
      </c>
      <c r="P163" s="41"/>
      <c r="Q163" s="80">
        <f t="shared" si="48"/>
        <v>0</v>
      </c>
      <c r="R163" s="18"/>
      <c r="S163" s="90">
        <f>SUM($C$40:C163)</f>
        <v>52614.309948772127</v>
      </c>
      <c r="T163" s="81"/>
      <c r="U163" s="80">
        <f>SUM($CD$32:CD157)</f>
        <v>52614.309948772338</v>
      </c>
      <c r="V163" s="18"/>
      <c r="W163" s="18"/>
      <c r="X163" s="18"/>
      <c r="AC163" s="3" t="s">
        <v>45</v>
      </c>
      <c r="CB163">
        <f t="shared" ref="CB163:CB226" si="64">SUM(CB162+1)</f>
        <v>130</v>
      </c>
      <c r="CC163" s="2" t="str">
        <f t="shared" si="59"/>
        <v/>
      </c>
      <c r="CD163" s="4" t="str">
        <f t="shared" si="60"/>
        <v/>
      </c>
      <c r="CE163" s="1" t="str">
        <f t="shared" si="61"/>
        <v/>
      </c>
      <c r="CF163" s="4" t="str">
        <f t="shared" si="62"/>
        <v/>
      </c>
      <c r="CG163" s="4">
        <f t="shared" si="49"/>
        <v>0</v>
      </c>
      <c r="CH163" s="4">
        <f t="shared" ref="CH163:CH226" si="65">IF(CI162&lt;1,0,(CE163+CF163+CG163)-CD163)</f>
        <v>0</v>
      </c>
      <c r="CI163" s="4">
        <f t="shared" si="63"/>
        <v>0</v>
      </c>
      <c r="CK163" s="83">
        <f t="shared" si="47"/>
        <v>194.19750429899764</v>
      </c>
      <c r="CL163" s="1">
        <f t="shared" si="37"/>
        <v>1250</v>
      </c>
      <c r="CM163" s="1">
        <f t="shared" si="45"/>
        <v>1055.8024957010023</v>
      </c>
      <c r="CN163" s="83">
        <f t="shared" si="46"/>
        <v>99898.856778868168</v>
      </c>
      <c r="CO163" s="74">
        <f t="shared" si="57"/>
        <v>124</v>
      </c>
    </row>
    <row r="164" spans="1:93" hidden="1" x14ac:dyDescent="0.35">
      <c r="A164" s="74" t="str">
        <f t="shared" si="38"/>
        <v/>
      </c>
      <c r="B164" s="75" t="str">
        <f t="shared" si="39"/>
        <v/>
      </c>
      <c r="C164" s="76">
        <f t="shared" si="40"/>
        <v>0</v>
      </c>
      <c r="D164" s="77">
        <f t="shared" si="41"/>
        <v>0</v>
      </c>
      <c r="E164" s="76">
        <f t="shared" si="54"/>
        <v>0</v>
      </c>
      <c r="F164" s="76"/>
      <c r="G164" s="76">
        <f t="shared" si="55"/>
        <v>0</v>
      </c>
      <c r="H164" s="76">
        <f t="shared" si="43"/>
        <v>0</v>
      </c>
      <c r="I164" s="91">
        <f t="shared" si="44"/>
        <v>0</v>
      </c>
      <c r="J164" s="16"/>
      <c r="M164" s="95"/>
      <c r="N164" s="85"/>
      <c r="O164" s="87">
        <f t="shared" si="58"/>
        <v>0</v>
      </c>
      <c r="P164" s="41"/>
      <c r="Q164" s="80">
        <f t="shared" si="48"/>
        <v>0</v>
      </c>
      <c r="R164" s="18"/>
      <c r="S164" s="90">
        <f>SUM($C$40:C164)</f>
        <v>52614.309948772127</v>
      </c>
      <c r="T164" s="81"/>
      <c r="U164" s="80">
        <f>SUM($CD$32:CD158)</f>
        <v>52614.309948772338</v>
      </c>
      <c r="V164" s="18"/>
      <c r="W164" s="18"/>
      <c r="X164" s="18"/>
      <c r="AC164" s="3" t="s">
        <v>45</v>
      </c>
      <c r="CB164">
        <f t="shared" si="64"/>
        <v>131</v>
      </c>
      <c r="CC164" s="2" t="str">
        <f t="shared" si="59"/>
        <v/>
      </c>
      <c r="CD164" s="4" t="str">
        <f t="shared" si="60"/>
        <v/>
      </c>
      <c r="CE164" s="1" t="str">
        <f t="shared" si="61"/>
        <v/>
      </c>
      <c r="CF164" s="4" t="str">
        <f t="shared" si="62"/>
        <v/>
      </c>
      <c r="CG164" s="4">
        <f t="shared" si="49"/>
        <v>0</v>
      </c>
      <c r="CH164" s="4">
        <f t="shared" si="65"/>
        <v>0</v>
      </c>
      <c r="CI164" s="4">
        <f t="shared" si="63"/>
        <v>0</v>
      </c>
      <c r="CK164" s="83">
        <f t="shared" si="47"/>
        <v>192.16655088712835</v>
      </c>
      <c r="CL164" s="1">
        <f t="shared" si="37"/>
        <v>1250</v>
      </c>
      <c r="CM164" s="1">
        <f t="shared" si="45"/>
        <v>1057.8334491128717</v>
      </c>
      <c r="CN164" s="83">
        <f t="shared" si="46"/>
        <v>98841.023329755291</v>
      </c>
      <c r="CO164" s="74">
        <f t="shared" si="57"/>
        <v>125</v>
      </c>
    </row>
    <row r="165" spans="1:93" hidden="1" x14ac:dyDescent="0.35">
      <c r="A165" s="74" t="str">
        <f t="shared" si="38"/>
        <v/>
      </c>
      <c r="B165" s="75" t="str">
        <f t="shared" si="39"/>
        <v/>
      </c>
      <c r="C165" s="76">
        <f t="shared" si="40"/>
        <v>0</v>
      </c>
      <c r="D165" s="77">
        <f t="shared" si="41"/>
        <v>0</v>
      </c>
      <c r="E165" s="76">
        <f t="shared" si="54"/>
        <v>0</v>
      </c>
      <c r="F165" s="76"/>
      <c r="G165" s="76">
        <f t="shared" si="55"/>
        <v>0</v>
      </c>
      <c r="H165" s="76">
        <f t="shared" si="43"/>
        <v>0</v>
      </c>
      <c r="I165" s="91">
        <f t="shared" si="44"/>
        <v>0</v>
      </c>
      <c r="J165" s="16"/>
      <c r="M165" s="95"/>
      <c r="N165" s="85"/>
      <c r="O165" s="87">
        <f t="shared" si="58"/>
        <v>0</v>
      </c>
      <c r="P165" s="41"/>
      <c r="Q165" s="80">
        <f t="shared" si="48"/>
        <v>0</v>
      </c>
      <c r="R165" s="18"/>
      <c r="S165" s="90">
        <f>SUM($C$40:C165)</f>
        <v>52614.309948772127</v>
      </c>
      <c r="T165" s="81"/>
      <c r="U165" s="80">
        <f>SUM($CD$32:CD159)</f>
        <v>52614.309948772338</v>
      </c>
      <c r="V165" s="18"/>
      <c r="W165" s="18"/>
      <c r="X165" s="18"/>
      <c r="AC165" s="3" t="s">
        <v>45</v>
      </c>
      <c r="CB165">
        <f t="shared" si="64"/>
        <v>132</v>
      </c>
      <c r="CC165" s="2" t="str">
        <f t="shared" si="59"/>
        <v/>
      </c>
      <c r="CD165" s="4" t="str">
        <f t="shared" si="60"/>
        <v/>
      </c>
      <c r="CE165" s="1" t="str">
        <f t="shared" si="61"/>
        <v/>
      </c>
      <c r="CF165" s="4" t="str">
        <f t="shared" si="62"/>
        <v/>
      </c>
      <c r="CG165" s="4">
        <f t="shared" si="49"/>
        <v>0</v>
      </c>
      <c r="CH165" s="4">
        <f t="shared" si="65"/>
        <v>0</v>
      </c>
      <c r="CI165" s="4">
        <f t="shared" si="63"/>
        <v>0</v>
      </c>
      <c r="CK165" s="83">
        <f t="shared" si="47"/>
        <v>190.13169071070985</v>
      </c>
      <c r="CL165" s="1">
        <f t="shared" si="37"/>
        <v>1250</v>
      </c>
      <c r="CM165" s="1">
        <f t="shared" si="45"/>
        <v>1059.8683092892902</v>
      </c>
      <c r="CN165" s="83">
        <f t="shared" si="46"/>
        <v>97781.155020466002</v>
      </c>
      <c r="CO165" s="74">
        <f t="shared" si="57"/>
        <v>126</v>
      </c>
    </row>
    <row r="166" spans="1:93" hidden="1" x14ac:dyDescent="0.35">
      <c r="A166" s="74" t="str">
        <f t="shared" si="38"/>
        <v/>
      </c>
      <c r="B166" s="75" t="str">
        <f t="shared" si="39"/>
        <v/>
      </c>
      <c r="C166" s="76">
        <f t="shared" si="40"/>
        <v>0</v>
      </c>
      <c r="D166" s="77">
        <f t="shared" si="41"/>
        <v>0</v>
      </c>
      <c r="E166" s="76">
        <f t="shared" si="54"/>
        <v>0</v>
      </c>
      <c r="F166" s="76"/>
      <c r="G166" s="76">
        <f t="shared" si="55"/>
        <v>0</v>
      </c>
      <c r="H166" s="76">
        <f t="shared" si="43"/>
        <v>0</v>
      </c>
      <c r="I166" s="91">
        <f t="shared" si="44"/>
        <v>0</v>
      </c>
      <c r="J166" s="16"/>
      <c r="M166" s="95"/>
      <c r="N166" s="85"/>
      <c r="O166" s="87">
        <f t="shared" si="58"/>
        <v>0</v>
      </c>
      <c r="P166" s="41"/>
      <c r="Q166" s="80">
        <f t="shared" si="48"/>
        <v>0</v>
      </c>
      <c r="R166" s="18"/>
      <c r="S166" s="90">
        <f>SUM($C$40:C166)</f>
        <v>52614.309948772127</v>
      </c>
      <c r="T166" s="81"/>
      <c r="U166" s="80">
        <f>SUM($CD$32:CD160)</f>
        <v>52614.309948772338</v>
      </c>
      <c r="V166" s="18"/>
      <c r="W166" s="18"/>
      <c r="X166" s="18"/>
      <c r="AC166" s="3" t="s">
        <v>45</v>
      </c>
      <c r="CB166">
        <f t="shared" si="64"/>
        <v>133</v>
      </c>
      <c r="CC166" s="2" t="str">
        <f t="shared" si="59"/>
        <v/>
      </c>
      <c r="CD166" s="4" t="str">
        <f t="shared" si="60"/>
        <v/>
      </c>
      <c r="CE166" s="1" t="str">
        <f t="shared" si="61"/>
        <v/>
      </c>
      <c r="CF166" s="4" t="str">
        <f t="shared" si="62"/>
        <v/>
      </c>
      <c r="CG166" s="4">
        <f t="shared" si="49"/>
        <v>0</v>
      </c>
      <c r="CH166" s="4">
        <f t="shared" si="65"/>
        <v>0</v>
      </c>
      <c r="CI166" s="4">
        <f t="shared" si="63"/>
        <v>0</v>
      </c>
      <c r="CK166" s="83">
        <f t="shared" si="47"/>
        <v>188.09291625464641</v>
      </c>
      <c r="CL166" s="1">
        <f t="shared" si="37"/>
        <v>1250</v>
      </c>
      <c r="CM166" s="1">
        <f t="shared" si="45"/>
        <v>1061.9070837453537</v>
      </c>
      <c r="CN166" s="83">
        <f t="shared" si="46"/>
        <v>96719.247936720654</v>
      </c>
      <c r="CO166" s="74">
        <f t="shared" si="57"/>
        <v>127</v>
      </c>
    </row>
    <row r="167" spans="1:93" hidden="1" x14ac:dyDescent="0.35">
      <c r="A167" s="74" t="str">
        <f t="shared" si="38"/>
        <v/>
      </c>
      <c r="B167" s="75" t="str">
        <f t="shared" si="39"/>
        <v/>
      </c>
      <c r="C167" s="76">
        <f t="shared" si="40"/>
        <v>0</v>
      </c>
      <c r="D167" s="77">
        <f t="shared" si="41"/>
        <v>0</v>
      </c>
      <c r="E167" s="76">
        <f t="shared" si="54"/>
        <v>0</v>
      </c>
      <c r="F167" s="76"/>
      <c r="G167" s="76">
        <f t="shared" si="55"/>
        <v>0</v>
      </c>
      <c r="H167" s="76">
        <f t="shared" si="43"/>
        <v>0</v>
      </c>
      <c r="I167" s="91">
        <f t="shared" si="44"/>
        <v>0</v>
      </c>
      <c r="J167" s="16"/>
      <c r="M167" s="95"/>
      <c r="N167" s="85"/>
      <c r="O167" s="87">
        <f t="shared" si="58"/>
        <v>0</v>
      </c>
      <c r="P167" s="41"/>
      <c r="Q167" s="80">
        <f t="shared" si="48"/>
        <v>0</v>
      </c>
      <c r="R167" s="18"/>
      <c r="S167" s="90">
        <f>SUM($C$40:C167)</f>
        <v>52614.309948772127</v>
      </c>
      <c r="T167" s="81"/>
      <c r="U167" s="80">
        <f>SUM($CD$32:CD161)</f>
        <v>52614.309948772338</v>
      </c>
      <c r="V167" s="18"/>
      <c r="W167" s="18"/>
      <c r="X167" s="18"/>
      <c r="AC167" s="3" t="s">
        <v>45</v>
      </c>
      <c r="CB167">
        <f t="shared" si="64"/>
        <v>134</v>
      </c>
      <c r="CC167" s="2" t="str">
        <f t="shared" si="59"/>
        <v/>
      </c>
      <c r="CD167" s="4" t="str">
        <f t="shared" si="60"/>
        <v/>
      </c>
      <c r="CE167" s="1" t="str">
        <f t="shared" si="61"/>
        <v/>
      </c>
      <c r="CF167" s="4" t="str">
        <f t="shared" si="62"/>
        <v/>
      </c>
      <c r="CG167" s="4">
        <f t="shared" si="49"/>
        <v>0</v>
      </c>
      <c r="CH167" s="4">
        <f t="shared" si="65"/>
        <v>0</v>
      </c>
      <c r="CI167" s="4">
        <f t="shared" si="63"/>
        <v>0</v>
      </c>
      <c r="CK167" s="83">
        <f t="shared" si="47"/>
        <v>186.05021998938625</v>
      </c>
      <c r="CL167" s="1">
        <f t="shared" si="37"/>
        <v>1250</v>
      </c>
      <c r="CM167" s="1">
        <f t="shared" si="45"/>
        <v>1063.9497800106137</v>
      </c>
      <c r="CN167" s="83">
        <f t="shared" si="46"/>
        <v>95655.298156710036</v>
      </c>
      <c r="CO167" s="74">
        <f t="shared" si="57"/>
        <v>128</v>
      </c>
    </row>
    <row r="168" spans="1:93" hidden="1" x14ac:dyDescent="0.35">
      <c r="A168" s="74" t="str">
        <f t="shared" si="38"/>
        <v/>
      </c>
      <c r="B168" s="75" t="str">
        <f t="shared" si="39"/>
        <v/>
      </c>
      <c r="C168" s="76">
        <f t="shared" si="40"/>
        <v>0</v>
      </c>
      <c r="D168" s="77">
        <f t="shared" si="41"/>
        <v>0</v>
      </c>
      <c r="E168" s="76">
        <f t="shared" si="54"/>
        <v>0</v>
      </c>
      <c r="F168" s="76"/>
      <c r="G168" s="76">
        <f t="shared" si="55"/>
        <v>0</v>
      </c>
      <c r="H168" s="76">
        <f t="shared" si="43"/>
        <v>0</v>
      </c>
      <c r="I168" s="91">
        <f t="shared" si="44"/>
        <v>0</v>
      </c>
      <c r="J168" s="16"/>
      <c r="M168" s="95"/>
      <c r="N168" s="85"/>
      <c r="O168" s="87">
        <f t="shared" si="58"/>
        <v>0</v>
      </c>
      <c r="P168" s="41"/>
      <c r="Q168" s="80">
        <f t="shared" si="48"/>
        <v>0</v>
      </c>
      <c r="R168" s="18"/>
      <c r="S168" s="90">
        <f>SUM($C$40:C168)</f>
        <v>52614.309948772127</v>
      </c>
      <c r="T168" s="81"/>
      <c r="U168" s="80">
        <f>SUM($CD$32:CD162)</f>
        <v>52614.309948772338</v>
      </c>
      <c r="V168" s="18"/>
      <c r="W168" s="18"/>
      <c r="X168" s="18"/>
      <c r="AC168" s="3" t="s">
        <v>45</v>
      </c>
      <c r="CB168">
        <f t="shared" si="64"/>
        <v>135</v>
      </c>
      <c r="CC168" s="2" t="str">
        <f t="shared" si="59"/>
        <v/>
      </c>
      <c r="CD168" s="4" t="str">
        <f t="shared" si="60"/>
        <v/>
      </c>
      <c r="CE168" s="1" t="str">
        <f t="shared" si="61"/>
        <v/>
      </c>
      <c r="CF168" s="4" t="str">
        <f t="shared" si="62"/>
        <v/>
      </c>
      <c r="CG168" s="4">
        <f t="shared" si="49"/>
        <v>0</v>
      </c>
      <c r="CH168" s="4">
        <f t="shared" si="65"/>
        <v>0</v>
      </c>
      <c r="CI168" s="4">
        <f t="shared" si="63"/>
        <v>0</v>
      </c>
      <c r="CK168" s="83">
        <f t="shared" si="47"/>
        <v>184.00359437089358</v>
      </c>
      <c r="CL168" s="1">
        <f t="shared" ref="CL168:CL231" si="66">$D$40/2</f>
        <v>1250</v>
      </c>
      <c r="CM168" s="1">
        <f t="shared" si="45"/>
        <v>1065.9964056291064</v>
      </c>
      <c r="CN168" s="83">
        <f t="shared" si="46"/>
        <v>94589.30175108093</v>
      </c>
      <c r="CO168" s="74">
        <f t="shared" si="57"/>
        <v>129</v>
      </c>
    </row>
    <row r="169" spans="1:93" hidden="1" x14ac:dyDescent="0.35">
      <c r="A169" s="74" t="str">
        <f t="shared" ref="A169:A232" si="67">IF(I168&lt;1,"",A168+1)</f>
        <v/>
      </c>
      <c r="B169" s="75" t="str">
        <f t="shared" ref="B169:B232" si="68">IF(I168&lt;1,"",$E$8)</f>
        <v/>
      </c>
      <c r="C169" s="76">
        <f t="shared" ref="C169:C232" si="69">IF(I168&lt;1,0,(I168*(B169*30)/360))</f>
        <v>0</v>
      </c>
      <c r="D169" s="77">
        <f t="shared" ref="D169:D232" si="70">IF(I168 &gt; 1, IF(I168-D168&lt;1,(I168+C169),$E$10), 0)</f>
        <v>0</v>
      </c>
      <c r="E169" s="76">
        <f t="shared" si="54"/>
        <v>0</v>
      </c>
      <c r="F169" s="76"/>
      <c r="G169" s="76">
        <f t="shared" si="55"/>
        <v>0</v>
      </c>
      <c r="H169" s="76">
        <f t="shared" ref="H169:H232" si="71">IF(I168&lt;1,0,IF((D169+E169+G169)-C169&gt;=(I168),(I168),(D169+E169+G169)-C169))</f>
        <v>0</v>
      </c>
      <c r="I169" s="91">
        <f t="shared" ref="I169:I232" si="72">IF(I168-H169&lt;1,0,I168-H169)</f>
        <v>0</v>
      </c>
      <c r="J169" s="16"/>
      <c r="M169" s="95"/>
      <c r="N169" s="85"/>
      <c r="O169" s="87">
        <f t="shared" si="58"/>
        <v>0</v>
      </c>
      <c r="P169" s="41"/>
      <c r="Q169" s="80">
        <f t="shared" si="48"/>
        <v>0</v>
      </c>
      <c r="R169" s="18"/>
      <c r="S169" s="90">
        <f>SUM($C$40:C169)</f>
        <v>52614.309948772127</v>
      </c>
      <c r="T169" s="81"/>
      <c r="U169" s="80">
        <f>SUM($CD$32:CD163)</f>
        <v>52614.309948772338</v>
      </c>
      <c r="V169" s="18"/>
      <c r="W169" s="18"/>
      <c r="X169" s="18"/>
      <c r="AC169" s="3" t="s">
        <v>45</v>
      </c>
      <c r="CB169">
        <f t="shared" si="64"/>
        <v>136</v>
      </c>
      <c r="CC169" s="2" t="str">
        <f t="shared" si="59"/>
        <v/>
      </c>
      <c r="CD169" s="4" t="str">
        <f t="shared" si="60"/>
        <v/>
      </c>
      <c r="CE169" s="1" t="str">
        <f t="shared" si="61"/>
        <v/>
      </c>
      <c r="CF169" s="4" t="str">
        <f t="shared" si="62"/>
        <v/>
      </c>
      <c r="CG169" s="4">
        <f t="shared" si="49"/>
        <v>0</v>
      </c>
      <c r="CH169" s="4">
        <f t="shared" si="65"/>
        <v>0</v>
      </c>
      <c r="CI169" s="4">
        <f t="shared" si="63"/>
        <v>0</v>
      </c>
      <c r="CK169" s="83">
        <f t="shared" si="47"/>
        <v>181.95303184062095</v>
      </c>
      <c r="CL169" s="1">
        <f t="shared" si="66"/>
        <v>1250</v>
      </c>
      <c r="CM169" s="1">
        <f t="shared" ref="CM169:CM232" si="73">CL169-CK169</f>
        <v>1068.046968159379</v>
      </c>
      <c r="CN169" s="83">
        <f t="shared" ref="CN169:CN232" si="74">IF(CN168-CM169&lt;0,0,CN168-CM169)</f>
        <v>93521.254782921547</v>
      </c>
      <c r="CO169" s="74">
        <f t="shared" si="57"/>
        <v>130</v>
      </c>
    </row>
    <row r="170" spans="1:93" hidden="1" x14ac:dyDescent="0.35">
      <c r="A170" s="74" t="str">
        <f t="shared" si="67"/>
        <v/>
      </c>
      <c r="B170" s="75" t="str">
        <f t="shared" si="68"/>
        <v/>
      </c>
      <c r="C170" s="76">
        <f t="shared" si="69"/>
        <v>0</v>
      </c>
      <c r="D170" s="77">
        <f t="shared" si="70"/>
        <v>0</v>
      </c>
      <c r="E170" s="76">
        <f t="shared" si="54"/>
        <v>0</v>
      </c>
      <c r="F170" s="76"/>
      <c r="G170" s="76">
        <f t="shared" si="55"/>
        <v>0</v>
      </c>
      <c r="H170" s="76">
        <f t="shared" si="71"/>
        <v>0</v>
      </c>
      <c r="I170" s="91">
        <f t="shared" si="72"/>
        <v>0</v>
      </c>
      <c r="J170" s="16"/>
      <c r="M170" s="95"/>
      <c r="N170" s="85"/>
      <c r="O170" s="87">
        <f t="shared" si="58"/>
        <v>0</v>
      </c>
      <c r="P170" s="41"/>
      <c r="Q170" s="80">
        <f t="shared" si="48"/>
        <v>0</v>
      </c>
      <c r="R170" s="18"/>
      <c r="S170" s="90">
        <f>SUM($C$40:C170)</f>
        <v>52614.309948772127</v>
      </c>
      <c r="T170" s="81"/>
      <c r="U170" s="80">
        <f>SUM($CD$32:CD164)</f>
        <v>52614.309948772338</v>
      </c>
      <c r="V170" s="18"/>
      <c r="W170" s="18"/>
      <c r="X170" s="18"/>
      <c r="AC170" s="3" t="s">
        <v>45</v>
      </c>
      <c r="CB170">
        <f t="shared" si="64"/>
        <v>137</v>
      </c>
      <c r="CC170" s="2" t="str">
        <f t="shared" si="59"/>
        <v/>
      </c>
      <c r="CD170" s="4" t="str">
        <f t="shared" si="60"/>
        <v/>
      </c>
      <c r="CE170" s="1" t="str">
        <f t="shared" si="61"/>
        <v/>
      </c>
      <c r="CF170" s="4" t="str">
        <f t="shared" si="62"/>
        <v/>
      </c>
      <c r="CG170" s="4">
        <f t="shared" si="49"/>
        <v>0</v>
      </c>
      <c r="CH170" s="4">
        <f t="shared" si="65"/>
        <v>0</v>
      </c>
      <c r="CI170" s="4">
        <f t="shared" si="63"/>
        <v>0</v>
      </c>
      <c r="CK170" s="83">
        <f t="shared" ref="CK170:CK233" si="75">(CN169*($CK$38*13.85))/360</f>
        <v>179.89852482548105</v>
      </c>
      <c r="CL170" s="1">
        <f t="shared" si="66"/>
        <v>1250</v>
      </c>
      <c r="CM170" s="1">
        <f t="shared" si="73"/>
        <v>1070.101475174519</v>
      </c>
      <c r="CN170" s="83">
        <f t="shared" si="74"/>
        <v>92451.153307747023</v>
      </c>
      <c r="CO170" s="74">
        <f t="shared" si="57"/>
        <v>131</v>
      </c>
    </row>
    <row r="171" spans="1:93" hidden="1" x14ac:dyDescent="0.35">
      <c r="A171" s="74" t="str">
        <f t="shared" si="67"/>
        <v/>
      </c>
      <c r="B171" s="75" t="str">
        <f t="shared" si="68"/>
        <v/>
      </c>
      <c r="C171" s="76">
        <f t="shared" si="69"/>
        <v>0</v>
      </c>
      <c r="D171" s="77">
        <f t="shared" si="70"/>
        <v>0</v>
      </c>
      <c r="E171" s="76">
        <f t="shared" si="54"/>
        <v>0</v>
      </c>
      <c r="F171" s="76"/>
      <c r="G171" s="76">
        <f t="shared" si="55"/>
        <v>0</v>
      </c>
      <c r="H171" s="76">
        <f t="shared" si="71"/>
        <v>0</v>
      </c>
      <c r="I171" s="91">
        <f t="shared" si="72"/>
        <v>0</v>
      </c>
      <c r="J171" s="16"/>
      <c r="M171" s="95"/>
      <c r="N171" s="85" t="s">
        <v>45</v>
      </c>
      <c r="O171" s="87">
        <f>CN325</f>
        <v>0</v>
      </c>
      <c r="P171" s="41"/>
      <c r="Q171" s="80">
        <f t="shared" si="48"/>
        <v>0</v>
      </c>
      <c r="R171" s="18"/>
      <c r="S171" s="90">
        <f>SUM($C$40:C171)</f>
        <v>52614.309948772127</v>
      </c>
      <c r="T171" s="81">
        <v>11</v>
      </c>
      <c r="U171" s="80">
        <f>SUM($CD$32:CD165)</f>
        <v>52614.309948772338</v>
      </c>
      <c r="V171" s="18"/>
      <c r="W171" s="18"/>
      <c r="X171" s="18"/>
      <c r="AC171" s="3" t="s">
        <v>45</v>
      </c>
      <c r="CB171">
        <f t="shared" si="64"/>
        <v>138</v>
      </c>
      <c r="CC171" s="2" t="str">
        <f t="shared" si="59"/>
        <v/>
      </c>
      <c r="CD171" s="4" t="str">
        <f t="shared" si="60"/>
        <v/>
      </c>
      <c r="CE171" s="1" t="str">
        <f t="shared" si="61"/>
        <v/>
      </c>
      <c r="CF171" s="4" t="str">
        <f t="shared" si="62"/>
        <v/>
      </c>
      <c r="CG171" s="4">
        <f t="shared" si="49"/>
        <v>0</v>
      </c>
      <c r="CH171" s="4">
        <f t="shared" si="65"/>
        <v>0</v>
      </c>
      <c r="CI171" s="4">
        <f t="shared" si="63"/>
        <v>0</v>
      </c>
      <c r="CK171" s="83">
        <f t="shared" si="75"/>
        <v>177.84006573781892</v>
      </c>
      <c r="CL171" s="1">
        <f t="shared" si="66"/>
        <v>1250</v>
      </c>
      <c r="CM171" s="1">
        <f t="shared" si="73"/>
        <v>1072.1599342621812</v>
      </c>
      <c r="CN171" s="83">
        <f t="shared" si="74"/>
        <v>91378.993373484846</v>
      </c>
      <c r="CO171" s="74">
        <f t="shared" si="57"/>
        <v>132</v>
      </c>
    </row>
    <row r="172" spans="1:93" hidden="1" x14ac:dyDescent="0.35">
      <c r="A172" s="74" t="str">
        <f t="shared" si="67"/>
        <v/>
      </c>
      <c r="B172" s="75" t="str">
        <f t="shared" si="68"/>
        <v/>
      </c>
      <c r="C172" s="76">
        <f t="shared" si="69"/>
        <v>0</v>
      </c>
      <c r="D172" s="77">
        <f t="shared" si="70"/>
        <v>0</v>
      </c>
      <c r="E172" s="76">
        <f t="shared" si="54"/>
        <v>0</v>
      </c>
      <c r="F172" s="76"/>
      <c r="G172" s="76">
        <f t="shared" si="55"/>
        <v>0</v>
      </c>
      <c r="H172" s="76">
        <f t="shared" si="71"/>
        <v>0</v>
      </c>
      <c r="I172" s="91">
        <f t="shared" si="72"/>
        <v>0</v>
      </c>
      <c r="J172" s="16"/>
      <c r="M172" s="95"/>
      <c r="N172" s="85"/>
      <c r="O172" s="87">
        <f>O171-($O$171-$O$183)/12</f>
        <v>0</v>
      </c>
      <c r="P172" s="41"/>
      <c r="Q172" s="80">
        <f t="shared" si="48"/>
        <v>0</v>
      </c>
      <c r="R172" s="18"/>
      <c r="S172" s="90">
        <f>SUM($C$40:C172)</f>
        <v>52614.309948772127</v>
      </c>
      <c r="T172" s="81"/>
      <c r="U172" s="80">
        <f>SUM($CD$32:CD166)</f>
        <v>52614.309948772338</v>
      </c>
      <c r="V172" s="18"/>
      <c r="W172" s="18"/>
      <c r="X172" s="18"/>
      <c r="AC172" s="3" t="s">
        <v>45</v>
      </c>
      <c r="CB172">
        <f t="shared" si="64"/>
        <v>139</v>
      </c>
      <c r="CC172" s="2" t="str">
        <f t="shared" si="59"/>
        <v/>
      </c>
      <c r="CD172" s="4" t="str">
        <f t="shared" si="60"/>
        <v/>
      </c>
      <c r="CE172" s="1" t="str">
        <f t="shared" si="61"/>
        <v/>
      </c>
      <c r="CF172" s="4" t="str">
        <f t="shared" si="62"/>
        <v/>
      </c>
      <c r="CG172" s="4">
        <f t="shared" si="49"/>
        <v>0</v>
      </c>
      <c r="CH172" s="4">
        <f t="shared" si="65"/>
        <v>0</v>
      </c>
      <c r="CI172" s="4">
        <f t="shared" si="63"/>
        <v>0</v>
      </c>
      <c r="CK172" s="83">
        <f t="shared" si="75"/>
        <v>175.77764697538404</v>
      </c>
      <c r="CL172" s="1">
        <f t="shared" si="66"/>
        <v>1250</v>
      </c>
      <c r="CM172" s="1">
        <f t="shared" si="73"/>
        <v>1074.222353024616</v>
      </c>
      <c r="CN172" s="83">
        <f t="shared" si="74"/>
        <v>90304.771020460234</v>
      </c>
      <c r="CO172" s="74">
        <f t="shared" si="57"/>
        <v>133</v>
      </c>
    </row>
    <row r="173" spans="1:93" hidden="1" x14ac:dyDescent="0.35">
      <c r="A173" s="74" t="str">
        <f t="shared" si="67"/>
        <v/>
      </c>
      <c r="B173" s="75" t="str">
        <f t="shared" si="68"/>
        <v/>
      </c>
      <c r="C173" s="76">
        <f t="shared" si="69"/>
        <v>0</v>
      </c>
      <c r="D173" s="77">
        <f t="shared" si="70"/>
        <v>0</v>
      </c>
      <c r="E173" s="76">
        <f t="shared" si="54"/>
        <v>0</v>
      </c>
      <c r="F173" s="76"/>
      <c r="G173" s="76">
        <f t="shared" si="55"/>
        <v>0</v>
      </c>
      <c r="H173" s="76">
        <f t="shared" si="71"/>
        <v>0</v>
      </c>
      <c r="I173" s="91">
        <f t="shared" si="72"/>
        <v>0</v>
      </c>
      <c r="J173" s="16"/>
      <c r="M173" s="95"/>
      <c r="N173" s="85"/>
      <c r="O173" s="87">
        <f t="shared" ref="O173:O182" si="76">O172-($O$171-$O$183)/12</f>
        <v>0</v>
      </c>
      <c r="P173" s="41"/>
      <c r="Q173" s="80">
        <f t="shared" si="48"/>
        <v>0</v>
      </c>
      <c r="R173" s="18"/>
      <c r="S173" s="90">
        <f>SUM($C$40:C173)</f>
        <v>52614.309948772127</v>
      </c>
      <c r="T173" s="81"/>
      <c r="U173" s="80">
        <f>SUM($CD$32:CD167)</f>
        <v>52614.309948772338</v>
      </c>
      <c r="V173" s="18"/>
      <c r="W173" s="18"/>
      <c r="X173" s="18"/>
      <c r="AC173" s="3" t="s">
        <v>45</v>
      </c>
      <c r="CB173">
        <f t="shared" si="64"/>
        <v>140</v>
      </c>
      <c r="CC173" s="2" t="str">
        <f t="shared" si="59"/>
        <v/>
      </c>
      <c r="CD173" s="4" t="str">
        <f t="shared" si="60"/>
        <v/>
      </c>
      <c r="CE173" s="1" t="str">
        <f t="shared" si="61"/>
        <v/>
      </c>
      <c r="CF173" s="4" t="str">
        <f t="shared" si="62"/>
        <v/>
      </c>
      <c r="CG173" s="4">
        <f t="shared" si="49"/>
        <v>0</v>
      </c>
      <c r="CH173" s="4">
        <f t="shared" si="65"/>
        <v>0</v>
      </c>
      <c r="CI173" s="4">
        <f t="shared" si="63"/>
        <v>0</v>
      </c>
      <c r="CK173" s="83">
        <f t="shared" si="75"/>
        <v>173.71126092130197</v>
      </c>
      <c r="CL173" s="1">
        <f t="shared" si="66"/>
        <v>1250</v>
      </c>
      <c r="CM173" s="1">
        <f t="shared" si="73"/>
        <v>1076.288739078698</v>
      </c>
      <c r="CN173" s="83">
        <f t="shared" si="74"/>
        <v>89228.482281381541</v>
      </c>
      <c r="CO173" s="74">
        <f t="shared" si="57"/>
        <v>134</v>
      </c>
    </row>
    <row r="174" spans="1:93" hidden="1" x14ac:dyDescent="0.35">
      <c r="A174" s="74" t="str">
        <f t="shared" si="67"/>
        <v/>
      </c>
      <c r="B174" s="75" t="str">
        <f t="shared" si="68"/>
        <v/>
      </c>
      <c r="C174" s="76">
        <f t="shared" si="69"/>
        <v>0</v>
      </c>
      <c r="D174" s="77">
        <f t="shared" si="70"/>
        <v>0</v>
      </c>
      <c r="E174" s="76">
        <f t="shared" si="54"/>
        <v>0</v>
      </c>
      <c r="F174" s="76"/>
      <c r="G174" s="76">
        <f t="shared" si="55"/>
        <v>0</v>
      </c>
      <c r="H174" s="76">
        <f t="shared" si="71"/>
        <v>0</v>
      </c>
      <c r="I174" s="91">
        <f t="shared" si="72"/>
        <v>0</v>
      </c>
      <c r="J174" s="16"/>
      <c r="M174" s="95"/>
      <c r="N174" s="85"/>
      <c r="O174" s="87">
        <f t="shared" si="76"/>
        <v>0</v>
      </c>
      <c r="P174" s="41"/>
      <c r="Q174" s="80">
        <f t="shared" ref="Q174:Q237" si="77">CI168</f>
        <v>0</v>
      </c>
      <c r="R174" s="18"/>
      <c r="S174" s="90">
        <f>SUM($C$40:C174)</f>
        <v>52614.309948772127</v>
      </c>
      <c r="T174" s="81"/>
      <c r="U174" s="80">
        <f>SUM($CD$32:CD168)</f>
        <v>52614.309948772338</v>
      </c>
      <c r="V174" s="18"/>
      <c r="W174" s="18"/>
      <c r="X174" s="18"/>
      <c r="AC174" s="3" t="s">
        <v>45</v>
      </c>
      <c r="CB174">
        <f t="shared" si="64"/>
        <v>141</v>
      </c>
      <c r="CC174" s="2" t="str">
        <f t="shared" si="59"/>
        <v/>
      </c>
      <c r="CD174" s="4" t="str">
        <f t="shared" si="60"/>
        <v/>
      </c>
      <c r="CE174" s="1" t="str">
        <f t="shared" si="61"/>
        <v/>
      </c>
      <c r="CF174" s="4" t="str">
        <f t="shared" si="62"/>
        <v/>
      </c>
      <c r="CG174" s="4">
        <f t="shared" ref="CG174:CG237" si="78">IF(CI173&lt;1,0,CG162)</f>
        <v>0</v>
      </c>
      <c r="CH174" s="4">
        <f t="shared" si="65"/>
        <v>0</v>
      </c>
      <c r="CI174" s="4">
        <f t="shared" si="63"/>
        <v>0</v>
      </c>
      <c r="CK174" s="83">
        <f t="shared" si="75"/>
        <v>171.64089994404642</v>
      </c>
      <c r="CL174" s="1">
        <f t="shared" si="66"/>
        <v>1250</v>
      </c>
      <c r="CM174" s="1">
        <f t="shared" si="73"/>
        <v>1078.3591000559536</v>
      </c>
      <c r="CN174" s="83">
        <f t="shared" si="74"/>
        <v>88150.123181325587</v>
      </c>
      <c r="CO174" s="74">
        <f t="shared" si="57"/>
        <v>135</v>
      </c>
    </row>
    <row r="175" spans="1:93" hidden="1" x14ac:dyDescent="0.35">
      <c r="A175" s="74" t="str">
        <f t="shared" si="67"/>
        <v/>
      </c>
      <c r="B175" s="75" t="str">
        <f t="shared" si="68"/>
        <v/>
      </c>
      <c r="C175" s="76">
        <f t="shared" si="69"/>
        <v>0</v>
      </c>
      <c r="D175" s="77">
        <f t="shared" si="70"/>
        <v>0</v>
      </c>
      <c r="E175" s="76">
        <f t="shared" si="54"/>
        <v>0</v>
      </c>
      <c r="F175" s="76"/>
      <c r="G175" s="76">
        <f t="shared" si="55"/>
        <v>0</v>
      </c>
      <c r="H175" s="76">
        <f t="shared" si="71"/>
        <v>0</v>
      </c>
      <c r="I175" s="91">
        <f t="shared" si="72"/>
        <v>0</v>
      </c>
      <c r="J175" s="16"/>
      <c r="M175" s="95"/>
      <c r="N175" s="85"/>
      <c r="O175" s="87">
        <f t="shared" si="76"/>
        <v>0</v>
      </c>
      <c r="P175" s="41"/>
      <c r="Q175" s="80">
        <f t="shared" si="77"/>
        <v>0</v>
      </c>
      <c r="R175" s="18"/>
      <c r="S175" s="90">
        <f>SUM($C$40:C175)</f>
        <v>52614.309948772127</v>
      </c>
      <c r="T175" s="81"/>
      <c r="U175" s="80">
        <f>SUM($CD$32:CD169)</f>
        <v>52614.309948772338</v>
      </c>
      <c r="V175" s="18"/>
      <c r="W175" s="18"/>
      <c r="X175" s="18"/>
      <c r="AC175" s="3" t="s">
        <v>45</v>
      </c>
      <c r="CB175">
        <f t="shared" si="64"/>
        <v>142</v>
      </c>
      <c r="CC175" s="2" t="str">
        <f t="shared" si="59"/>
        <v/>
      </c>
      <c r="CD175" s="4" t="str">
        <f t="shared" si="60"/>
        <v/>
      </c>
      <c r="CE175" s="1" t="str">
        <f t="shared" si="61"/>
        <v/>
      </c>
      <c r="CF175" s="4" t="str">
        <f t="shared" si="62"/>
        <v/>
      </c>
      <c r="CG175" s="4">
        <f t="shared" si="78"/>
        <v>0</v>
      </c>
      <c r="CH175" s="4">
        <f t="shared" si="65"/>
        <v>0</v>
      </c>
      <c r="CI175" s="4">
        <f t="shared" si="63"/>
        <v>0</v>
      </c>
      <c r="CK175" s="83">
        <f t="shared" si="75"/>
        <v>169.56655639741103</v>
      </c>
      <c r="CL175" s="1">
        <f t="shared" si="66"/>
        <v>1250</v>
      </c>
      <c r="CM175" s="1">
        <f t="shared" si="73"/>
        <v>1080.433443602589</v>
      </c>
      <c r="CN175" s="83">
        <f t="shared" si="74"/>
        <v>87069.689737723005</v>
      </c>
      <c r="CO175" s="74">
        <f t="shared" si="57"/>
        <v>136</v>
      </c>
    </row>
    <row r="176" spans="1:93" hidden="1" x14ac:dyDescent="0.35">
      <c r="A176" s="74" t="str">
        <f t="shared" si="67"/>
        <v/>
      </c>
      <c r="B176" s="75" t="str">
        <f t="shared" si="68"/>
        <v/>
      </c>
      <c r="C176" s="76">
        <f t="shared" si="69"/>
        <v>0</v>
      </c>
      <c r="D176" s="77">
        <f t="shared" si="70"/>
        <v>0</v>
      </c>
      <c r="E176" s="76">
        <f t="shared" si="54"/>
        <v>0</v>
      </c>
      <c r="F176" s="76"/>
      <c r="G176" s="76">
        <f t="shared" si="55"/>
        <v>0</v>
      </c>
      <c r="H176" s="76">
        <f t="shared" si="71"/>
        <v>0</v>
      </c>
      <c r="I176" s="91">
        <f t="shared" si="72"/>
        <v>0</v>
      </c>
      <c r="J176" s="16"/>
      <c r="M176" s="95"/>
      <c r="N176" s="85"/>
      <c r="O176" s="87">
        <f t="shared" si="76"/>
        <v>0</v>
      </c>
      <c r="P176" s="41"/>
      <c r="Q176" s="80">
        <f t="shared" si="77"/>
        <v>0</v>
      </c>
      <c r="R176" s="18"/>
      <c r="S176" s="90">
        <f>SUM($C$40:C176)</f>
        <v>52614.309948772127</v>
      </c>
      <c r="T176" s="81"/>
      <c r="U176" s="80">
        <f>SUM($CD$32:CD170)</f>
        <v>52614.309948772338</v>
      </c>
      <c r="V176" s="18"/>
      <c r="W176" s="18"/>
      <c r="X176" s="18"/>
      <c r="AC176" s="3" t="s">
        <v>45</v>
      </c>
      <c r="CB176">
        <f t="shared" si="64"/>
        <v>143</v>
      </c>
      <c r="CC176" s="2" t="str">
        <f t="shared" si="59"/>
        <v/>
      </c>
      <c r="CD176" s="4" t="str">
        <f t="shared" si="60"/>
        <v/>
      </c>
      <c r="CE176" s="1" t="str">
        <f t="shared" si="61"/>
        <v/>
      </c>
      <c r="CF176" s="4" t="str">
        <f t="shared" si="62"/>
        <v/>
      </c>
      <c r="CG176" s="4">
        <f t="shared" si="78"/>
        <v>0</v>
      </c>
      <c r="CH176" s="4">
        <f t="shared" si="65"/>
        <v>0</v>
      </c>
      <c r="CI176" s="4">
        <f t="shared" si="63"/>
        <v>0</v>
      </c>
      <c r="CK176" s="83">
        <f t="shared" si="75"/>
        <v>167.48822262048105</v>
      </c>
      <c r="CL176" s="1">
        <f t="shared" si="66"/>
        <v>1250</v>
      </c>
      <c r="CM176" s="1">
        <f t="shared" si="73"/>
        <v>1082.5117773795189</v>
      </c>
      <c r="CN176" s="83">
        <f t="shared" si="74"/>
        <v>85987.177960343484</v>
      </c>
      <c r="CO176" s="74">
        <f t="shared" si="57"/>
        <v>137</v>
      </c>
    </row>
    <row r="177" spans="1:93" hidden="1" x14ac:dyDescent="0.35">
      <c r="A177" s="74" t="str">
        <f t="shared" si="67"/>
        <v/>
      </c>
      <c r="B177" s="75" t="str">
        <f t="shared" si="68"/>
        <v/>
      </c>
      <c r="C177" s="76">
        <f t="shared" si="69"/>
        <v>0</v>
      </c>
      <c r="D177" s="77">
        <f t="shared" si="70"/>
        <v>0</v>
      </c>
      <c r="E177" s="76">
        <f t="shared" si="54"/>
        <v>0</v>
      </c>
      <c r="F177" s="76"/>
      <c r="G177" s="76">
        <f t="shared" si="55"/>
        <v>0</v>
      </c>
      <c r="H177" s="76">
        <f t="shared" si="71"/>
        <v>0</v>
      </c>
      <c r="I177" s="91">
        <f t="shared" si="72"/>
        <v>0</v>
      </c>
      <c r="J177" s="16"/>
      <c r="M177" s="95"/>
      <c r="N177" s="85"/>
      <c r="O177" s="87">
        <f t="shared" si="76"/>
        <v>0</v>
      </c>
      <c r="P177" s="41"/>
      <c r="Q177" s="80">
        <f t="shared" si="77"/>
        <v>0</v>
      </c>
      <c r="R177" s="18"/>
      <c r="S177" s="90">
        <f>SUM($C$40:C177)</f>
        <v>52614.309948772127</v>
      </c>
      <c r="T177" s="81"/>
      <c r="U177" s="80">
        <f>SUM($CD$32:CD171)</f>
        <v>52614.309948772338</v>
      </c>
      <c r="V177" s="18"/>
      <c r="W177" s="18"/>
      <c r="X177" s="18"/>
      <c r="AC177" s="3" t="s">
        <v>45</v>
      </c>
      <c r="CB177">
        <f t="shared" si="64"/>
        <v>144</v>
      </c>
      <c r="CC177" s="2" t="str">
        <f t="shared" si="59"/>
        <v/>
      </c>
      <c r="CD177" s="4" t="str">
        <f t="shared" si="60"/>
        <v/>
      </c>
      <c r="CE177" s="1" t="str">
        <f t="shared" si="61"/>
        <v/>
      </c>
      <c r="CF177" s="4" t="str">
        <f t="shared" si="62"/>
        <v/>
      </c>
      <c r="CG177" s="4">
        <f t="shared" si="78"/>
        <v>0</v>
      </c>
      <c r="CH177" s="4">
        <f t="shared" si="65"/>
        <v>0</v>
      </c>
      <c r="CI177" s="4">
        <f t="shared" si="63"/>
        <v>0</v>
      </c>
      <c r="CK177" s="83">
        <f t="shared" si="75"/>
        <v>165.40589093760519</v>
      </c>
      <c r="CL177" s="1">
        <f t="shared" si="66"/>
        <v>1250</v>
      </c>
      <c r="CM177" s="1">
        <f t="shared" si="73"/>
        <v>1084.5941090623949</v>
      </c>
      <c r="CN177" s="83">
        <f t="shared" si="74"/>
        <v>84902.583851281088</v>
      </c>
      <c r="CO177" s="74">
        <f t="shared" si="57"/>
        <v>138</v>
      </c>
    </row>
    <row r="178" spans="1:93" hidden="1" x14ac:dyDescent="0.35">
      <c r="A178" s="74" t="str">
        <f t="shared" si="67"/>
        <v/>
      </c>
      <c r="B178" s="75" t="str">
        <f t="shared" si="68"/>
        <v/>
      </c>
      <c r="C178" s="76">
        <f t="shared" si="69"/>
        <v>0</v>
      </c>
      <c r="D178" s="77">
        <f t="shared" si="70"/>
        <v>0</v>
      </c>
      <c r="E178" s="76">
        <f t="shared" si="54"/>
        <v>0</v>
      </c>
      <c r="F178" s="76"/>
      <c r="G178" s="76">
        <f t="shared" si="55"/>
        <v>0</v>
      </c>
      <c r="H178" s="76">
        <f t="shared" si="71"/>
        <v>0</v>
      </c>
      <c r="I178" s="91">
        <f t="shared" si="72"/>
        <v>0</v>
      </c>
      <c r="J178" s="16"/>
      <c r="M178" s="95"/>
      <c r="N178" s="85"/>
      <c r="O178" s="87">
        <f t="shared" si="76"/>
        <v>0</v>
      </c>
      <c r="P178" s="41"/>
      <c r="Q178" s="80">
        <f t="shared" si="77"/>
        <v>0</v>
      </c>
      <c r="R178" s="18"/>
      <c r="S178" s="90">
        <f>SUM($C$40:C178)</f>
        <v>52614.309948772127</v>
      </c>
      <c r="T178" s="81"/>
      <c r="U178" s="80">
        <f>SUM($CD$32:CD172)</f>
        <v>52614.309948772338</v>
      </c>
      <c r="V178" s="18"/>
      <c r="W178" s="18"/>
      <c r="X178" s="18"/>
      <c r="AC178" s="3" t="s">
        <v>45</v>
      </c>
      <c r="CB178">
        <f t="shared" si="64"/>
        <v>145</v>
      </c>
      <c r="CC178" s="2" t="str">
        <f t="shared" si="59"/>
        <v/>
      </c>
      <c r="CD178" s="4" t="str">
        <f t="shared" si="60"/>
        <v/>
      </c>
      <c r="CE178" s="1" t="str">
        <f t="shared" si="61"/>
        <v/>
      </c>
      <c r="CF178" s="4" t="str">
        <f t="shared" si="62"/>
        <v/>
      </c>
      <c r="CG178" s="4">
        <f t="shared" si="78"/>
        <v>0</v>
      </c>
      <c r="CH178" s="4">
        <f t="shared" si="65"/>
        <v>0</v>
      </c>
      <c r="CI178" s="4">
        <f t="shared" si="63"/>
        <v>0</v>
      </c>
      <c r="CK178" s="83">
        <f t="shared" si="75"/>
        <v>163.31955365836708</v>
      </c>
      <c r="CL178" s="1">
        <f t="shared" si="66"/>
        <v>1250</v>
      </c>
      <c r="CM178" s="1">
        <f t="shared" si="73"/>
        <v>1086.6804463416329</v>
      </c>
      <c r="CN178" s="83">
        <f t="shared" si="74"/>
        <v>83815.903404939454</v>
      </c>
      <c r="CO178" s="74">
        <f t="shared" si="57"/>
        <v>139</v>
      </c>
    </row>
    <row r="179" spans="1:93" hidden="1" x14ac:dyDescent="0.35">
      <c r="A179" s="74" t="str">
        <f t="shared" si="67"/>
        <v/>
      </c>
      <c r="B179" s="75" t="str">
        <f t="shared" si="68"/>
        <v/>
      </c>
      <c r="C179" s="76">
        <f t="shared" si="69"/>
        <v>0</v>
      </c>
      <c r="D179" s="77">
        <f t="shared" si="70"/>
        <v>0</v>
      </c>
      <c r="E179" s="76">
        <f t="shared" si="54"/>
        <v>0</v>
      </c>
      <c r="F179" s="76"/>
      <c r="G179" s="76">
        <f t="shared" si="55"/>
        <v>0</v>
      </c>
      <c r="H179" s="76">
        <f t="shared" si="71"/>
        <v>0</v>
      </c>
      <c r="I179" s="91">
        <f t="shared" si="72"/>
        <v>0</v>
      </c>
      <c r="J179" s="16"/>
      <c r="M179" s="95"/>
      <c r="N179" s="85"/>
      <c r="O179" s="87">
        <f t="shared" si="76"/>
        <v>0</v>
      </c>
      <c r="P179" s="41"/>
      <c r="Q179" s="80">
        <f t="shared" si="77"/>
        <v>0</v>
      </c>
      <c r="R179" s="18"/>
      <c r="S179" s="90">
        <f>SUM($C$40:C179)</f>
        <v>52614.309948772127</v>
      </c>
      <c r="T179" s="81"/>
      <c r="U179" s="80">
        <f>SUM($CD$32:CD173)</f>
        <v>52614.309948772338</v>
      </c>
      <c r="V179" s="18"/>
      <c r="W179" s="18"/>
      <c r="X179" s="18"/>
      <c r="AC179" s="3" t="s">
        <v>45</v>
      </c>
      <c r="CB179">
        <f t="shared" si="64"/>
        <v>146</v>
      </c>
      <c r="CC179" s="2" t="str">
        <f t="shared" si="59"/>
        <v/>
      </c>
      <c r="CD179" s="4" t="str">
        <f t="shared" si="60"/>
        <v/>
      </c>
      <c r="CE179" s="1" t="str">
        <f t="shared" si="61"/>
        <v/>
      </c>
      <c r="CF179" s="4" t="str">
        <f t="shared" si="62"/>
        <v/>
      </c>
      <c r="CG179" s="4">
        <f t="shared" si="78"/>
        <v>0</v>
      </c>
      <c r="CH179" s="4">
        <f t="shared" si="65"/>
        <v>0</v>
      </c>
      <c r="CI179" s="4">
        <f t="shared" si="63"/>
        <v>0</v>
      </c>
      <c r="CK179" s="83">
        <f t="shared" si="75"/>
        <v>161.22920307755714</v>
      </c>
      <c r="CL179" s="1">
        <f t="shared" si="66"/>
        <v>1250</v>
      </c>
      <c r="CM179" s="1">
        <f t="shared" si="73"/>
        <v>1088.770796922443</v>
      </c>
      <c r="CN179" s="83">
        <f t="shared" si="74"/>
        <v>82727.132608017011</v>
      </c>
      <c r="CO179" s="74">
        <f t="shared" si="57"/>
        <v>140</v>
      </c>
    </row>
    <row r="180" spans="1:93" hidden="1" x14ac:dyDescent="0.35">
      <c r="A180" s="74" t="str">
        <f t="shared" si="67"/>
        <v/>
      </c>
      <c r="B180" s="75" t="str">
        <f t="shared" si="68"/>
        <v/>
      </c>
      <c r="C180" s="76">
        <f t="shared" si="69"/>
        <v>0</v>
      </c>
      <c r="D180" s="77">
        <f t="shared" si="70"/>
        <v>0</v>
      </c>
      <c r="E180" s="76">
        <f t="shared" si="54"/>
        <v>0</v>
      </c>
      <c r="F180" s="76"/>
      <c r="G180" s="76">
        <f t="shared" ref="G180:G211" si="79">IF(I179&gt;1,IF(G168&gt;1,IF(I179&lt;$E$16,(I179-D180+C180),G168),0),0)</f>
        <v>0</v>
      </c>
      <c r="H180" s="76">
        <f t="shared" si="71"/>
        <v>0</v>
      </c>
      <c r="I180" s="91">
        <f t="shared" si="72"/>
        <v>0</v>
      </c>
      <c r="J180" s="16"/>
      <c r="M180" s="95"/>
      <c r="N180" s="85"/>
      <c r="O180" s="87">
        <f t="shared" si="76"/>
        <v>0</v>
      </c>
      <c r="P180" s="41"/>
      <c r="Q180" s="80">
        <f t="shared" si="77"/>
        <v>0</v>
      </c>
      <c r="R180" s="18"/>
      <c r="S180" s="90">
        <f>SUM($C$40:C180)</f>
        <v>52614.309948772127</v>
      </c>
      <c r="T180" s="81"/>
      <c r="U180" s="80">
        <f>SUM($CD$32:CD174)</f>
        <v>52614.309948772338</v>
      </c>
      <c r="V180" s="18"/>
      <c r="W180" s="18"/>
      <c r="X180" s="18"/>
      <c r="AC180" s="3" t="s">
        <v>45</v>
      </c>
      <c r="CB180">
        <f t="shared" si="64"/>
        <v>147</v>
      </c>
      <c r="CC180" s="2" t="str">
        <f t="shared" si="59"/>
        <v/>
      </c>
      <c r="CD180" s="4" t="str">
        <f t="shared" si="60"/>
        <v/>
      </c>
      <c r="CE180" s="1" t="str">
        <f t="shared" si="61"/>
        <v/>
      </c>
      <c r="CF180" s="4" t="str">
        <f t="shared" si="62"/>
        <v/>
      </c>
      <c r="CG180" s="4">
        <f t="shared" si="78"/>
        <v>0</v>
      </c>
      <c r="CH180" s="4">
        <f t="shared" si="65"/>
        <v>0</v>
      </c>
      <c r="CI180" s="4">
        <f t="shared" si="63"/>
        <v>0</v>
      </c>
      <c r="CK180" s="83">
        <f t="shared" si="75"/>
        <v>159.13483147514384</v>
      </c>
      <c r="CL180" s="1">
        <f t="shared" si="66"/>
        <v>1250</v>
      </c>
      <c r="CM180" s="1">
        <f t="shared" si="73"/>
        <v>1090.8651685248562</v>
      </c>
      <c r="CN180" s="83">
        <f t="shared" si="74"/>
        <v>81636.267439492149</v>
      </c>
      <c r="CO180" s="74">
        <f t="shared" si="57"/>
        <v>141</v>
      </c>
    </row>
    <row r="181" spans="1:93" hidden="1" x14ac:dyDescent="0.35">
      <c r="A181" s="74" t="str">
        <f t="shared" si="67"/>
        <v/>
      </c>
      <c r="B181" s="75" t="str">
        <f t="shared" si="68"/>
        <v/>
      </c>
      <c r="C181" s="76">
        <f t="shared" si="69"/>
        <v>0</v>
      </c>
      <c r="D181" s="77">
        <f t="shared" si="70"/>
        <v>0</v>
      </c>
      <c r="E181" s="76">
        <f t="shared" si="54"/>
        <v>0</v>
      </c>
      <c r="F181" s="76"/>
      <c r="G181" s="76">
        <f t="shared" si="79"/>
        <v>0</v>
      </c>
      <c r="H181" s="76">
        <f t="shared" si="71"/>
        <v>0</v>
      </c>
      <c r="I181" s="91">
        <f t="shared" si="72"/>
        <v>0</v>
      </c>
      <c r="J181" s="16"/>
      <c r="M181" s="95"/>
      <c r="N181" s="85"/>
      <c r="O181" s="87">
        <f t="shared" si="76"/>
        <v>0</v>
      </c>
      <c r="P181" s="41"/>
      <c r="Q181" s="80">
        <f t="shared" si="77"/>
        <v>0</v>
      </c>
      <c r="R181" s="18"/>
      <c r="S181" s="90">
        <f>SUM($C$40:C181)</f>
        <v>52614.309948772127</v>
      </c>
      <c r="T181" s="81"/>
      <c r="U181" s="80">
        <f>SUM($CD$32:CD175)</f>
        <v>52614.309948772338</v>
      </c>
      <c r="V181" s="18"/>
      <c r="W181" s="18"/>
      <c r="X181" s="18"/>
      <c r="AC181" s="3" t="s">
        <v>45</v>
      </c>
      <c r="CB181">
        <f t="shared" si="64"/>
        <v>148</v>
      </c>
      <c r="CC181" s="2" t="str">
        <f t="shared" si="59"/>
        <v/>
      </c>
      <c r="CD181" s="4" t="str">
        <f t="shared" si="60"/>
        <v/>
      </c>
      <c r="CE181" s="1" t="str">
        <f t="shared" si="61"/>
        <v/>
      </c>
      <c r="CF181" s="4" t="str">
        <f t="shared" si="62"/>
        <v/>
      </c>
      <c r="CG181" s="4">
        <f t="shared" si="78"/>
        <v>0</v>
      </c>
      <c r="CH181" s="4">
        <f t="shared" si="65"/>
        <v>0</v>
      </c>
      <c r="CI181" s="4">
        <f t="shared" si="63"/>
        <v>0</v>
      </c>
      <c r="CK181" s="83">
        <f t="shared" si="75"/>
        <v>157.0364311162453</v>
      </c>
      <c r="CL181" s="1">
        <f t="shared" si="66"/>
        <v>1250</v>
      </c>
      <c r="CM181" s="1">
        <f t="shared" si="73"/>
        <v>1092.9635688837548</v>
      </c>
      <c r="CN181" s="83">
        <f t="shared" si="74"/>
        <v>80543.30387060839</v>
      </c>
      <c r="CO181" s="74">
        <f t="shared" si="57"/>
        <v>142</v>
      </c>
    </row>
    <row r="182" spans="1:93" hidden="1" x14ac:dyDescent="0.35">
      <c r="A182" s="74" t="str">
        <f t="shared" si="67"/>
        <v/>
      </c>
      <c r="B182" s="75" t="str">
        <f t="shared" si="68"/>
        <v/>
      </c>
      <c r="C182" s="76">
        <f t="shared" si="69"/>
        <v>0</v>
      </c>
      <c r="D182" s="77">
        <f t="shared" si="70"/>
        <v>0</v>
      </c>
      <c r="E182" s="76">
        <f t="shared" si="54"/>
        <v>0</v>
      </c>
      <c r="F182" s="76"/>
      <c r="G182" s="76">
        <f t="shared" si="79"/>
        <v>0</v>
      </c>
      <c r="H182" s="76">
        <f t="shared" si="71"/>
        <v>0</v>
      </c>
      <c r="I182" s="91">
        <f t="shared" si="72"/>
        <v>0</v>
      </c>
      <c r="J182" s="16"/>
      <c r="M182" s="95"/>
      <c r="N182" s="85"/>
      <c r="O182" s="87">
        <f t="shared" si="76"/>
        <v>0</v>
      </c>
      <c r="P182" s="41"/>
      <c r="Q182" s="80">
        <f t="shared" si="77"/>
        <v>0</v>
      </c>
      <c r="R182" s="18"/>
      <c r="S182" s="90">
        <f>SUM($C$40:C182)</f>
        <v>52614.309948772127</v>
      </c>
      <c r="T182" s="81"/>
      <c r="U182" s="80">
        <f>SUM($CD$32:CD176)</f>
        <v>52614.309948772338</v>
      </c>
      <c r="V182" s="18"/>
      <c r="W182" s="18"/>
      <c r="X182" s="18"/>
      <c r="AC182" s="3" t="s">
        <v>45</v>
      </c>
      <c r="CB182">
        <f t="shared" si="64"/>
        <v>149</v>
      </c>
      <c r="CC182" s="2" t="str">
        <f t="shared" si="59"/>
        <v/>
      </c>
      <c r="CD182" s="4" t="str">
        <f t="shared" si="60"/>
        <v/>
      </c>
      <c r="CE182" s="1" t="str">
        <f t="shared" si="61"/>
        <v/>
      </c>
      <c r="CF182" s="4" t="str">
        <f t="shared" si="62"/>
        <v/>
      </c>
      <c r="CG182" s="4">
        <f t="shared" si="78"/>
        <v>0</v>
      </c>
      <c r="CH182" s="4">
        <f t="shared" si="65"/>
        <v>0</v>
      </c>
      <c r="CI182" s="4">
        <f t="shared" si="63"/>
        <v>0</v>
      </c>
      <c r="CK182" s="83">
        <f t="shared" si="75"/>
        <v>154.93399425110087</v>
      </c>
      <c r="CL182" s="1">
        <f t="shared" si="66"/>
        <v>1250</v>
      </c>
      <c r="CM182" s="1">
        <f t="shared" si="73"/>
        <v>1095.0660057488992</v>
      </c>
      <c r="CN182" s="83">
        <f t="shared" si="74"/>
        <v>79448.237864859489</v>
      </c>
      <c r="CO182" s="74">
        <f t="shared" si="57"/>
        <v>143</v>
      </c>
    </row>
    <row r="183" spans="1:93" hidden="1" x14ac:dyDescent="0.35">
      <c r="A183" s="74" t="str">
        <f t="shared" si="67"/>
        <v/>
      </c>
      <c r="B183" s="75" t="str">
        <f t="shared" si="68"/>
        <v/>
      </c>
      <c r="C183" s="76">
        <f t="shared" si="69"/>
        <v>0</v>
      </c>
      <c r="D183" s="77">
        <f t="shared" si="70"/>
        <v>0</v>
      </c>
      <c r="E183" s="76">
        <f t="shared" si="54"/>
        <v>0</v>
      </c>
      <c r="F183" s="76"/>
      <c r="G183" s="76">
        <f t="shared" si="79"/>
        <v>0</v>
      </c>
      <c r="H183" s="76">
        <f t="shared" si="71"/>
        <v>0</v>
      </c>
      <c r="I183" s="91">
        <f t="shared" si="72"/>
        <v>0</v>
      </c>
      <c r="J183" s="16"/>
      <c r="M183" s="95"/>
      <c r="N183" s="85" t="s">
        <v>45</v>
      </c>
      <c r="O183" s="87">
        <f>CN351</f>
        <v>0</v>
      </c>
      <c r="P183" s="41"/>
      <c r="Q183" s="80">
        <f t="shared" si="77"/>
        <v>0</v>
      </c>
      <c r="R183" s="18"/>
      <c r="S183" s="90">
        <f>SUM($C$40:C183)</f>
        <v>52614.309948772127</v>
      </c>
      <c r="T183" s="81">
        <v>12</v>
      </c>
      <c r="U183" s="80">
        <f>SUM($CD$32:CD177)</f>
        <v>52614.309948772338</v>
      </c>
      <c r="V183" s="18"/>
      <c r="W183" s="18"/>
      <c r="X183" s="18"/>
      <c r="AC183" s="3" t="s">
        <v>45</v>
      </c>
      <c r="CB183">
        <f t="shared" si="64"/>
        <v>150</v>
      </c>
      <c r="CC183" s="2" t="str">
        <f t="shared" si="59"/>
        <v/>
      </c>
      <c r="CD183" s="4" t="str">
        <f t="shared" si="60"/>
        <v/>
      </c>
      <c r="CE183" s="1" t="str">
        <f t="shared" si="61"/>
        <v/>
      </c>
      <c r="CF183" s="4" t="str">
        <f t="shared" si="62"/>
        <v/>
      </c>
      <c r="CG183" s="4">
        <f t="shared" si="78"/>
        <v>0</v>
      </c>
      <c r="CH183" s="4">
        <f t="shared" si="65"/>
        <v>0</v>
      </c>
      <c r="CI183" s="4">
        <f t="shared" si="63"/>
        <v>0</v>
      </c>
      <c r="CK183" s="83">
        <f t="shared" si="75"/>
        <v>152.82751311504219</v>
      </c>
      <c r="CL183" s="1">
        <f t="shared" si="66"/>
        <v>1250</v>
      </c>
      <c r="CM183" s="1">
        <f t="shared" si="73"/>
        <v>1097.1724868849578</v>
      </c>
      <c r="CN183" s="83">
        <f t="shared" si="74"/>
        <v>78351.065377974533</v>
      </c>
      <c r="CO183" s="74">
        <f t="shared" si="57"/>
        <v>144</v>
      </c>
    </row>
    <row r="184" spans="1:93" hidden="1" x14ac:dyDescent="0.35">
      <c r="A184" s="74" t="str">
        <f t="shared" si="67"/>
        <v/>
      </c>
      <c r="B184" s="75" t="str">
        <f t="shared" si="68"/>
        <v/>
      </c>
      <c r="C184" s="76">
        <f t="shared" si="69"/>
        <v>0</v>
      </c>
      <c r="D184" s="77">
        <f t="shared" si="70"/>
        <v>0</v>
      </c>
      <c r="E184" s="76">
        <f t="shared" si="54"/>
        <v>0</v>
      </c>
      <c r="F184" s="76"/>
      <c r="G184" s="76">
        <f t="shared" si="79"/>
        <v>0</v>
      </c>
      <c r="H184" s="76">
        <f t="shared" si="71"/>
        <v>0</v>
      </c>
      <c r="I184" s="91">
        <f t="shared" si="72"/>
        <v>0</v>
      </c>
      <c r="J184" s="16"/>
      <c r="M184" s="95"/>
      <c r="N184" s="85"/>
      <c r="O184" s="87">
        <f>O183-($O$183-$O$195)/12</f>
        <v>0</v>
      </c>
      <c r="P184" s="41"/>
      <c r="Q184" s="80">
        <f t="shared" si="77"/>
        <v>0</v>
      </c>
      <c r="R184" s="18"/>
      <c r="S184" s="90">
        <f>SUM($C$40:C184)</f>
        <v>52614.309948772127</v>
      </c>
      <c r="T184" s="81"/>
      <c r="U184" s="80">
        <f>SUM($CD$32:CD178)</f>
        <v>52614.309948772338</v>
      </c>
      <c r="V184" s="18"/>
      <c r="W184" s="18"/>
      <c r="X184" s="18"/>
      <c r="AC184" s="3" t="s">
        <v>45</v>
      </c>
      <c r="CB184">
        <f t="shared" si="64"/>
        <v>151</v>
      </c>
      <c r="CC184" s="2" t="str">
        <f t="shared" si="59"/>
        <v/>
      </c>
      <c r="CD184" s="4" t="str">
        <f t="shared" si="60"/>
        <v/>
      </c>
      <c r="CE184" s="1" t="str">
        <f t="shared" si="61"/>
        <v/>
      </c>
      <c r="CF184" s="4" t="str">
        <f t="shared" si="62"/>
        <v/>
      </c>
      <c r="CG184" s="4">
        <f t="shared" si="78"/>
        <v>0</v>
      </c>
      <c r="CH184" s="4">
        <f t="shared" si="65"/>
        <v>0</v>
      </c>
      <c r="CI184" s="4">
        <f t="shared" si="63"/>
        <v>0</v>
      </c>
      <c r="CK184" s="83">
        <f t="shared" si="75"/>
        <v>150.71697992846489</v>
      </c>
      <c r="CL184" s="1">
        <f t="shared" si="66"/>
        <v>1250</v>
      </c>
      <c r="CM184" s="1">
        <f t="shared" si="73"/>
        <v>1099.283020071535</v>
      </c>
      <c r="CN184" s="83">
        <f t="shared" si="74"/>
        <v>77251.782357902994</v>
      </c>
      <c r="CO184" s="74">
        <f t="shared" si="57"/>
        <v>145</v>
      </c>
    </row>
    <row r="185" spans="1:93" hidden="1" x14ac:dyDescent="0.35">
      <c r="A185" s="74" t="str">
        <f t="shared" si="67"/>
        <v/>
      </c>
      <c r="B185" s="75" t="str">
        <f t="shared" si="68"/>
        <v/>
      </c>
      <c r="C185" s="76">
        <f t="shared" si="69"/>
        <v>0</v>
      </c>
      <c r="D185" s="77">
        <f t="shared" si="70"/>
        <v>0</v>
      </c>
      <c r="E185" s="76">
        <f t="shared" si="54"/>
        <v>0</v>
      </c>
      <c r="F185" s="76"/>
      <c r="G185" s="76">
        <f t="shared" si="79"/>
        <v>0</v>
      </c>
      <c r="H185" s="76">
        <f t="shared" si="71"/>
        <v>0</v>
      </c>
      <c r="I185" s="91">
        <f t="shared" si="72"/>
        <v>0</v>
      </c>
      <c r="J185" s="16"/>
      <c r="M185" s="95"/>
      <c r="N185" s="85"/>
      <c r="O185" s="87">
        <f t="shared" ref="O185:O193" si="80">O184-($O$183-$O$195)/12</f>
        <v>0</v>
      </c>
      <c r="P185" s="41"/>
      <c r="Q185" s="80">
        <f t="shared" si="77"/>
        <v>0</v>
      </c>
      <c r="R185" s="18"/>
      <c r="S185" s="90">
        <f>SUM($C$40:C185)</f>
        <v>52614.309948772127</v>
      </c>
      <c r="T185" s="81"/>
      <c r="U185" s="80">
        <f>SUM($CD$32:CD179)</f>
        <v>52614.309948772338</v>
      </c>
      <c r="V185" s="18"/>
      <c r="W185" s="18"/>
      <c r="X185" s="18"/>
      <c r="AC185" s="3" t="s">
        <v>45</v>
      </c>
      <c r="CB185">
        <f t="shared" si="64"/>
        <v>152</v>
      </c>
      <c r="CC185" s="2" t="str">
        <f t="shared" si="59"/>
        <v/>
      </c>
      <c r="CD185" s="4" t="str">
        <f t="shared" si="60"/>
        <v/>
      </c>
      <c r="CE185" s="1" t="str">
        <f t="shared" si="61"/>
        <v/>
      </c>
      <c r="CF185" s="4" t="str">
        <f t="shared" si="62"/>
        <v/>
      </c>
      <c r="CG185" s="4">
        <f t="shared" si="78"/>
        <v>0</v>
      </c>
      <c r="CH185" s="4">
        <f t="shared" si="65"/>
        <v>0</v>
      </c>
      <c r="CI185" s="4">
        <f t="shared" si="63"/>
        <v>0</v>
      </c>
      <c r="CK185" s="83">
        <f t="shared" si="75"/>
        <v>148.60238689679952</v>
      </c>
      <c r="CL185" s="1">
        <f t="shared" si="66"/>
        <v>1250</v>
      </c>
      <c r="CM185" s="1">
        <f t="shared" si="73"/>
        <v>1101.3976131032005</v>
      </c>
      <c r="CN185" s="83">
        <f t="shared" si="74"/>
        <v>76150.384744799798</v>
      </c>
      <c r="CO185" s="74">
        <f t="shared" si="57"/>
        <v>146</v>
      </c>
    </row>
    <row r="186" spans="1:93" hidden="1" x14ac:dyDescent="0.35">
      <c r="A186" s="74" t="str">
        <f t="shared" si="67"/>
        <v/>
      </c>
      <c r="B186" s="75" t="str">
        <f t="shared" si="68"/>
        <v/>
      </c>
      <c r="C186" s="76">
        <f t="shared" si="69"/>
        <v>0</v>
      </c>
      <c r="D186" s="77">
        <f t="shared" si="70"/>
        <v>0</v>
      </c>
      <c r="E186" s="76">
        <f t="shared" si="54"/>
        <v>0</v>
      </c>
      <c r="F186" s="76"/>
      <c r="G186" s="76">
        <f t="shared" si="79"/>
        <v>0</v>
      </c>
      <c r="H186" s="76">
        <f t="shared" si="71"/>
        <v>0</v>
      </c>
      <c r="I186" s="91">
        <f t="shared" si="72"/>
        <v>0</v>
      </c>
      <c r="J186" s="16"/>
      <c r="M186" s="95"/>
      <c r="N186" s="85"/>
      <c r="O186" s="87">
        <f t="shared" si="80"/>
        <v>0</v>
      </c>
      <c r="P186" s="41"/>
      <c r="Q186" s="80">
        <f t="shared" si="77"/>
        <v>0</v>
      </c>
      <c r="R186" s="18"/>
      <c r="S186" s="90">
        <f>SUM($C$40:C186)</f>
        <v>52614.309948772127</v>
      </c>
      <c r="T186" s="81"/>
      <c r="U186" s="80">
        <f>SUM($CD$32:CD180)</f>
        <v>52614.309948772338</v>
      </c>
      <c r="V186" s="18"/>
      <c r="W186" s="18"/>
      <c r="X186" s="18"/>
      <c r="AC186" s="3" t="s">
        <v>45</v>
      </c>
      <c r="CB186">
        <f t="shared" si="64"/>
        <v>153</v>
      </c>
      <c r="CC186" s="2" t="str">
        <f t="shared" si="59"/>
        <v/>
      </c>
      <c r="CD186" s="4" t="str">
        <f t="shared" si="60"/>
        <v/>
      </c>
      <c r="CE186" s="1" t="str">
        <f t="shared" si="61"/>
        <v/>
      </c>
      <c r="CF186" s="4" t="str">
        <f t="shared" si="62"/>
        <v/>
      </c>
      <c r="CG186" s="4">
        <f t="shared" si="78"/>
        <v>0</v>
      </c>
      <c r="CH186" s="4">
        <f t="shared" si="65"/>
        <v>0</v>
      </c>
      <c r="CI186" s="4">
        <f t="shared" si="63"/>
        <v>0</v>
      </c>
      <c r="CK186" s="83">
        <f t="shared" si="75"/>
        <v>146.48372621048296</v>
      </c>
      <c r="CL186" s="1">
        <f t="shared" si="66"/>
        <v>1250</v>
      </c>
      <c r="CM186" s="1">
        <f t="shared" si="73"/>
        <v>1103.5162737895171</v>
      </c>
      <c r="CN186" s="83">
        <f t="shared" si="74"/>
        <v>75046.868471010283</v>
      </c>
      <c r="CO186" s="74">
        <f t="shared" si="57"/>
        <v>147</v>
      </c>
    </row>
    <row r="187" spans="1:93" hidden="1" x14ac:dyDescent="0.35">
      <c r="A187" s="74" t="str">
        <f t="shared" si="67"/>
        <v/>
      </c>
      <c r="B187" s="75" t="str">
        <f t="shared" si="68"/>
        <v/>
      </c>
      <c r="C187" s="76">
        <f t="shared" si="69"/>
        <v>0</v>
      </c>
      <c r="D187" s="77">
        <f t="shared" si="70"/>
        <v>0</v>
      </c>
      <c r="E187" s="76">
        <f t="shared" si="54"/>
        <v>0</v>
      </c>
      <c r="F187" s="76"/>
      <c r="G187" s="76">
        <f t="shared" si="79"/>
        <v>0</v>
      </c>
      <c r="H187" s="76">
        <f t="shared" si="71"/>
        <v>0</v>
      </c>
      <c r="I187" s="91">
        <f t="shared" si="72"/>
        <v>0</v>
      </c>
      <c r="J187" s="16"/>
      <c r="M187" s="95"/>
      <c r="N187" s="85"/>
      <c r="O187" s="87">
        <f t="shared" si="80"/>
        <v>0</v>
      </c>
      <c r="P187" s="41"/>
      <c r="Q187" s="80">
        <f t="shared" si="77"/>
        <v>0</v>
      </c>
      <c r="R187" s="18"/>
      <c r="S187" s="90">
        <f>SUM($C$40:C187)</f>
        <v>52614.309948772127</v>
      </c>
      <c r="T187" s="81"/>
      <c r="U187" s="80">
        <f>SUM($CD$32:CD181)</f>
        <v>52614.309948772338</v>
      </c>
      <c r="V187" s="18"/>
      <c r="W187" s="18"/>
      <c r="X187" s="18"/>
      <c r="AC187" s="3" t="s">
        <v>45</v>
      </c>
      <c r="CB187">
        <f t="shared" si="64"/>
        <v>154</v>
      </c>
      <c r="CC187" s="2" t="str">
        <f t="shared" si="59"/>
        <v/>
      </c>
      <c r="CD187" s="4" t="str">
        <f t="shared" si="60"/>
        <v/>
      </c>
      <c r="CE187" s="1" t="str">
        <f t="shared" si="61"/>
        <v/>
      </c>
      <c r="CF187" s="4" t="str">
        <f t="shared" si="62"/>
        <v/>
      </c>
      <c r="CG187" s="4">
        <f t="shared" si="78"/>
        <v>0</v>
      </c>
      <c r="CH187" s="4">
        <f t="shared" si="65"/>
        <v>0</v>
      </c>
      <c r="CI187" s="4">
        <f t="shared" si="63"/>
        <v>0</v>
      </c>
      <c r="CK187" s="83">
        <f t="shared" si="75"/>
        <v>144.36099004492951</v>
      </c>
      <c r="CL187" s="1">
        <f t="shared" si="66"/>
        <v>1250</v>
      </c>
      <c r="CM187" s="1">
        <f t="shared" si="73"/>
        <v>1105.6390099550704</v>
      </c>
      <c r="CN187" s="83">
        <f t="shared" si="74"/>
        <v>73941.229461055205</v>
      </c>
      <c r="CO187" s="74">
        <f t="shared" si="57"/>
        <v>148</v>
      </c>
    </row>
    <row r="188" spans="1:93" hidden="1" x14ac:dyDescent="0.35">
      <c r="A188" s="74" t="str">
        <f t="shared" si="67"/>
        <v/>
      </c>
      <c r="B188" s="75" t="str">
        <f t="shared" si="68"/>
        <v/>
      </c>
      <c r="C188" s="76">
        <f t="shared" si="69"/>
        <v>0</v>
      </c>
      <c r="D188" s="77">
        <f t="shared" si="70"/>
        <v>0</v>
      </c>
      <c r="E188" s="76">
        <f t="shared" si="54"/>
        <v>0</v>
      </c>
      <c r="F188" s="76"/>
      <c r="G188" s="76">
        <f t="shared" si="79"/>
        <v>0</v>
      </c>
      <c r="H188" s="76">
        <f t="shared" si="71"/>
        <v>0</v>
      </c>
      <c r="I188" s="91">
        <f t="shared" si="72"/>
        <v>0</v>
      </c>
      <c r="J188" s="16"/>
      <c r="M188" s="95"/>
      <c r="N188" s="85"/>
      <c r="O188" s="87">
        <f t="shared" si="80"/>
        <v>0</v>
      </c>
      <c r="P188" s="41"/>
      <c r="Q188" s="80">
        <f t="shared" si="77"/>
        <v>0</v>
      </c>
      <c r="R188" s="18"/>
      <c r="S188" s="90">
        <f>SUM($C$40:C188)</f>
        <v>52614.309948772127</v>
      </c>
      <c r="T188" s="81"/>
      <c r="U188" s="80">
        <f>SUM($CD$32:CD182)</f>
        <v>52614.309948772338</v>
      </c>
      <c r="V188" s="18"/>
      <c r="W188" s="18"/>
      <c r="X188" s="18"/>
      <c r="AC188" s="3" t="s">
        <v>45</v>
      </c>
      <c r="CB188">
        <f t="shared" si="64"/>
        <v>155</v>
      </c>
      <c r="CC188" s="2" t="str">
        <f t="shared" si="59"/>
        <v/>
      </c>
      <c r="CD188" s="4" t="str">
        <f t="shared" si="60"/>
        <v/>
      </c>
      <c r="CE188" s="1" t="str">
        <f t="shared" si="61"/>
        <v/>
      </c>
      <c r="CF188" s="4" t="str">
        <f t="shared" si="62"/>
        <v/>
      </c>
      <c r="CG188" s="4">
        <f t="shared" si="78"/>
        <v>0</v>
      </c>
      <c r="CH188" s="4">
        <f t="shared" si="65"/>
        <v>0</v>
      </c>
      <c r="CI188" s="4">
        <f t="shared" si="63"/>
        <v>0</v>
      </c>
      <c r="CK188" s="83">
        <f t="shared" si="75"/>
        <v>142.23417056050204</v>
      </c>
      <c r="CL188" s="1">
        <f t="shared" si="66"/>
        <v>1250</v>
      </c>
      <c r="CM188" s="1">
        <f t="shared" si="73"/>
        <v>1107.765829439498</v>
      </c>
      <c r="CN188" s="83">
        <f t="shared" si="74"/>
        <v>72833.463631615712</v>
      </c>
      <c r="CO188" s="74">
        <f t="shared" si="57"/>
        <v>149</v>
      </c>
    </row>
    <row r="189" spans="1:93" hidden="1" x14ac:dyDescent="0.35">
      <c r="A189" s="74" t="str">
        <f t="shared" si="67"/>
        <v/>
      </c>
      <c r="B189" s="75" t="str">
        <f t="shared" si="68"/>
        <v/>
      </c>
      <c r="C189" s="76">
        <f t="shared" si="69"/>
        <v>0</v>
      </c>
      <c r="D189" s="77">
        <f t="shared" si="70"/>
        <v>0</v>
      </c>
      <c r="E189" s="76">
        <f t="shared" si="54"/>
        <v>0</v>
      </c>
      <c r="F189" s="76"/>
      <c r="G189" s="76">
        <f t="shared" si="79"/>
        <v>0</v>
      </c>
      <c r="H189" s="76">
        <f t="shared" si="71"/>
        <v>0</v>
      </c>
      <c r="I189" s="91">
        <f t="shared" si="72"/>
        <v>0</v>
      </c>
      <c r="J189" s="16"/>
      <c r="M189" s="95"/>
      <c r="N189" s="85"/>
      <c r="O189" s="87">
        <f t="shared" si="80"/>
        <v>0</v>
      </c>
      <c r="P189" s="41"/>
      <c r="Q189" s="80">
        <f t="shared" si="77"/>
        <v>0</v>
      </c>
      <c r="R189" s="18"/>
      <c r="S189" s="90">
        <f>SUM($C$40:C189)</f>
        <v>52614.309948772127</v>
      </c>
      <c r="T189" s="81"/>
      <c r="U189" s="80">
        <f>SUM($CD$32:CD183)</f>
        <v>52614.309948772338</v>
      </c>
      <c r="V189" s="18"/>
      <c r="W189" s="18"/>
      <c r="X189" s="18"/>
      <c r="AC189" s="3" t="s">
        <v>45</v>
      </c>
      <c r="CB189">
        <f t="shared" si="64"/>
        <v>156</v>
      </c>
      <c r="CC189" s="2" t="str">
        <f t="shared" si="59"/>
        <v/>
      </c>
      <c r="CD189" s="4" t="str">
        <f t="shared" si="60"/>
        <v/>
      </c>
      <c r="CE189" s="1" t="str">
        <f t="shared" si="61"/>
        <v/>
      </c>
      <c r="CF189" s="4" t="str">
        <f t="shared" si="62"/>
        <v/>
      </c>
      <c r="CG189" s="4">
        <f t="shared" si="78"/>
        <v>0</v>
      </c>
      <c r="CH189" s="4">
        <f t="shared" si="65"/>
        <v>0</v>
      </c>
      <c r="CI189" s="4">
        <f t="shared" si="63"/>
        <v>0</v>
      </c>
      <c r="CK189" s="83">
        <f t="shared" si="75"/>
        <v>140.10325990248299</v>
      </c>
      <c r="CL189" s="1">
        <f t="shared" si="66"/>
        <v>1250</v>
      </c>
      <c r="CM189" s="1">
        <f t="shared" si="73"/>
        <v>1109.8967400975171</v>
      </c>
      <c r="CN189" s="83">
        <f t="shared" si="74"/>
        <v>71723.566891518189</v>
      </c>
      <c r="CO189" s="74">
        <f t="shared" si="57"/>
        <v>150</v>
      </c>
    </row>
    <row r="190" spans="1:93" hidden="1" x14ac:dyDescent="0.35">
      <c r="A190" s="74" t="str">
        <f t="shared" si="67"/>
        <v/>
      </c>
      <c r="B190" s="75" t="str">
        <f t="shared" si="68"/>
        <v/>
      </c>
      <c r="C190" s="76">
        <f t="shared" si="69"/>
        <v>0</v>
      </c>
      <c r="D190" s="77">
        <f t="shared" si="70"/>
        <v>0</v>
      </c>
      <c r="E190" s="76">
        <f t="shared" si="54"/>
        <v>0</v>
      </c>
      <c r="F190" s="76"/>
      <c r="G190" s="76">
        <f t="shared" si="79"/>
        <v>0</v>
      </c>
      <c r="H190" s="76">
        <f t="shared" si="71"/>
        <v>0</v>
      </c>
      <c r="I190" s="91">
        <f t="shared" si="72"/>
        <v>0</v>
      </c>
      <c r="J190" s="16"/>
      <c r="M190" s="95"/>
      <c r="N190" s="85"/>
      <c r="O190" s="87">
        <f t="shared" si="80"/>
        <v>0</v>
      </c>
      <c r="P190" s="41"/>
      <c r="Q190" s="80">
        <f t="shared" si="77"/>
        <v>0</v>
      </c>
      <c r="R190" s="18"/>
      <c r="S190" s="90">
        <f>SUM($C$40:C190)</f>
        <v>52614.309948772127</v>
      </c>
      <c r="T190" s="81"/>
      <c r="U190" s="80">
        <f>SUM($CD$32:CD184)</f>
        <v>52614.309948772338</v>
      </c>
      <c r="V190" s="18"/>
      <c r="W190" s="18"/>
      <c r="X190" s="18"/>
      <c r="AC190" s="3" t="s">
        <v>45</v>
      </c>
      <c r="CB190">
        <f t="shared" si="64"/>
        <v>157</v>
      </c>
      <c r="CC190" s="2" t="str">
        <f t="shared" si="59"/>
        <v/>
      </c>
      <c r="CD190" s="4" t="str">
        <f t="shared" si="60"/>
        <v/>
      </c>
      <c r="CE190" s="1" t="str">
        <f t="shared" si="61"/>
        <v/>
      </c>
      <c r="CF190" s="4" t="str">
        <f t="shared" si="62"/>
        <v/>
      </c>
      <c r="CG190" s="4">
        <f t="shared" si="78"/>
        <v>0</v>
      </c>
      <c r="CH190" s="4">
        <f t="shared" si="65"/>
        <v>0</v>
      </c>
      <c r="CI190" s="4">
        <f t="shared" si="63"/>
        <v>0</v>
      </c>
      <c r="CK190" s="83">
        <f t="shared" si="75"/>
        <v>137.96825020104541</v>
      </c>
      <c r="CL190" s="1">
        <f t="shared" si="66"/>
        <v>1250</v>
      </c>
      <c r="CM190" s="1">
        <f t="shared" si="73"/>
        <v>1112.0317497989545</v>
      </c>
      <c r="CN190" s="83">
        <f t="shared" si="74"/>
        <v>70611.535141719229</v>
      </c>
      <c r="CO190" s="74">
        <f t="shared" si="57"/>
        <v>151</v>
      </c>
    </row>
    <row r="191" spans="1:93" hidden="1" x14ac:dyDescent="0.35">
      <c r="A191" s="74" t="str">
        <f t="shared" si="67"/>
        <v/>
      </c>
      <c r="B191" s="75" t="str">
        <f t="shared" si="68"/>
        <v/>
      </c>
      <c r="C191" s="76">
        <f t="shared" si="69"/>
        <v>0</v>
      </c>
      <c r="D191" s="77">
        <f t="shared" si="70"/>
        <v>0</v>
      </c>
      <c r="E191" s="76">
        <f t="shared" si="54"/>
        <v>0</v>
      </c>
      <c r="F191" s="76"/>
      <c r="G191" s="76">
        <f t="shared" si="79"/>
        <v>0</v>
      </c>
      <c r="H191" s="76">
        <f t="shared" si="71"/>
        <v>0</v>
      </c>
      <c r="I191" s="91">
        <f t="shared" si="72"/>
        <v>0</v>
      </c>
      <c r="J191" s="16"/>
      <c r="M191" s="95"/>
      <c r="N191" s="85"/>
      <c r="O191" s="87">
        <f t="shared" si="80"/>
        <v>0</v>
      </c>
      <c r="P191" s="41"/>
      <c r="Q191" s="80">
        <f t="shared" si="77"/>
        <v>0</v>
      </c>
      <c r="R191" s="18"/>
      <c r="S191" s="90">
        <f>SUM($C$40:C191)</f>
        <v>52614.309948772127</v>
      </c>
      <c r="T191" s="81"/>
      <c r="U191" s="80">
        <f>SUM($CD$32:CD185)</f>
        <v>52614.309948772338</v>
      </c>
      <c r="V191" s="18"/>
      <c r="W191" s="18"/>
      <c r="X191" s="18"/>
      <c r="AC191" s="3" t="s">
        <v>45</v>
      </c>
      <c r="CB191">
        <f t="shared" si="64"/>
        <v>158</v>
      </c>
      <c r="CC191" s="2" t="str">
        <f t="shared" si="59"/>
        <v/>
      </c>
      <c r="CD191" s="4" t="str">
        <f t="shared" si="60"/>
        <v/>
      </c>
      <c r="CE191" s="1" t="str">
        <f t="shared" si="61"/>
        <v/>
      </c>
      <c r="CF191" s="4" t="str">
        <f t="shared" si="62"/>
        <v/>
      </c>
      <c r="CG191" s="4">
        <f t="shared" si="78"/>
        <v>0</v>
      </c>
      <c r="CH191" s="4">
        <f t="shared" si="65"/>
        <v>0</v>
      </c>
      <c r="CI191" s="4">
        <f t="shared" si="63"/>
        <v>0</v>
      </c>
      <c r="CK191" s="83">
        <f t="shared" si="75"/>
        <v>135.82913357122379</v>
      </c>
      <c r="CL191" s="1">
        <f t="shared" si="66"/>
        <v>1250</v>
      </c>
      <c r="CM191" s="1">
        <f t="shared" si="73"/>
        <v>1114.1708664287762</v>
      </c>
      <c r="CN191" s="83">
        <f t="shared" si="74"/>
        <v>69497.364275290456</v>
      </c>
      <c r="CO191" s="74">
        <f t="shared" si="57"/>
        <v>152</v>
      </c>
    </row>
    <row r="192" spans="1:93" hidden="1" x14ac:dyDescent="0.35">
      <c r="A192" s="74" t="str">
        <f t="shared" si="67"/>
        <v/>
      </c>
      <c r="B192" s="75" t="str">
        <f t="shared" si="68"/>
        <v/>
      </c>
      <c r="C192" s="76">
        <f t="shared" si="69"/>
        <v>0</v>
      </c>
      <c r="D192" s="77">
        <f t="shared" si="70"/>
        <v>0</v>
      </c>
      <c r="E192" s="76">
        <f t="shared" si="54"/>
        <v>0</v>
      </c>
      <c r="F192" s="76"/>
      <c r="G192" s="76">
        <f t="shared" si="79"/>
        <v>0</v>
      </c>
      <c r="H192" s="76">
        <f t="shared" si="71"/>
        <v>0</v>
      </c>
      <c r="I192" s="91">
        <f t="shared" si="72"/>
        <v>0</v>
      </c>
      <c r="J192" s="16"/>
      <c r="M192" s="95"/>
      <c r="N192" s="85"/>
      <c r="O192" s="87">
        <f t="shared" si="80"/>
        <v>0</v>
      </c>
      <c r="P192" s="41"/>
      <c r="Q192" s="80">
        <f t="shared" si="77"/>
        <v>0</v>
      </c>
      <c r="R192" s="18"/>
      <c r="S192" s="90">
        <f>SUM($C$40:C192)</f>
        <v>52614.309948772127</v>
      </c>
      <c r="T192" s="81"/>
      <c r="U192" s="80">
        <f>SUM($CD$32:CD186)</f>
        <v>52614.309948772338</v>
      </c>
      <c r="V192" s="18"/>
      <c r="W192" s="18"/>
      <c r="X192" s="18"/>
      <c r="AC192" s="3" t="s">
        <v>45</v>
      </c>
      <c r="CB192">
        <f t="shared" si="64"/>
        <v>159</v>
      </c>
      <c r="CC192" s="2" t="str">
        <f t="shared" si="59"/>
        <v/>
      </c>
      <c r="CD192" s="4" t="str">
        <f t="shared" si="60"/>
        <v/>
      </c>
      <c r="CE192" s="1" t="str">
        <f t="shared" si="61"/>
        <v/>
      </c>
      <c r="CF192" s="4" t="str">
        <f t="shared" si="62"/>
        <v/>
      </c>
      <c r="CG192" s="4">
        <f t="shared" si="78"/>
        <v>0</v>
      </c>
      <c r="CH192" s="4">
        <f t="shared" si="65"/>
        <v>0</v>
      </c>
      <c r="CI192" s="4">
        <f t="shared" si="63"/>
        <v>0</v>
      </c>
      <c r="CK192" s="83">
        <f t="shared" si="75"/>
        <v>133.68590211288512</v>
      </c>
      <c r="CL192" s="1">
        <f t="shared" si="66"/>
        <v>1250</v>
      </c>
      <c r="CM192" s="1">
        <f t="shared" si="73"/>
        <v>1116.3140978871149</v>
      </c>
      <c r="CN192" s="83">
        <f t="shared" si="74"/>
        <v>68381.050177403347</v>
      </c>
      <c r="CO192" s="74">
        <f t="shared" si="57"/>
        <v>153</v>
      </c>
    </row>
    <row r="193" spans="1:93" hidden="1" x14ac:dyDescent="0.35">
      <c r="A193" s="74" t="str">
        <f t="shared" si="67"/>
        <v/>
      </c>
      <c r="B193" s="75" t="str">
        <f t="shared" si="68"/>
        <v/>
      </c>
      <c r="C193" s="76">
        <f t="shared" si="69"/>
        <v>0</v>
      </c>
      <c r="D193" s="77">
        <f t="shared" si="70"/>
        <v>0</v>
      </c>
      <c r="E193" s="76">
        <f t="shared" si="54"/>
        <v>0</v>
      </c>
      <c r="F193" s="76"/>
      <c r="G193" s="76">
        <f t="shared" si="79"/>
        <v>0</v>
      </c>
      <c r="H193" s="76">
        <f t="shared" si="71"/>
        <v>0</v>
      </c>
      <c r="I193" s="91">
        <f t="shared" si="72"/>
        <v>0</v>
      </c>
      <c r="J193" s="16"/>
      <c r="M193" s="95"/>
      <c r="N193" s="85"/>
      <c r="O193" s="87">
        <f t="shared" si="80"/>
        <v>0</v>
      </c>
      <c r="P193" s="41"/>
      <c r="Q193" s="80">
        <f t="shared" si="77"/>
        <v>0</v>
      </c>
      <c r="R193" s="18"/>
      <c r="S193" s="90">
        <f>SUM($C$40:C193)</f>
        <v>52614.309948772127</v>
      </c>
      <c r="T193" s="81"/>
      <c r="U193" s="80">
        <f>SUM($CD$32:CD187)</f>
        <v>52614.309948772338</v>
      </c>
      <c r="V193" s="18"/>
      <c r="W193" s="18"/>
      <c r="X193" s="18"/>
      <c r="AC193" s="3" t="s">
        <v>45</v>
      </c>
      <c r="CB193">
        <f t="shared" si="64"/>
        <v>160</v>
      </c>
      <c r="CC193" s="2" t="str">
        <f t="shared" si="59"/>
        <v/>
      </c>
      <c r="CD193" s="4" t="str">
        <f t="shared" si="60"/>
        <v/>
      </c>
      <c r="CE193" s="1" t="str">
        <f t="shared" si="61"/>
        <v/>
      </c>
      <c r="CF193" s="4" t="str">
        <f t="shared" si="62"/>
        <v/>
      </c>
      <c r="CG193" s="4">
        <f t="shared" si="78"/>
        <v>0</v>
      </c>
      <c r="CH193" s="4">
        <f t="shared" si="65"/>
        <v>0</v>
      </c>
      <c r="CI193" s="4">
        <f t="shared" si="63"/>
        <v>0</v>
      </c>
      <c r="CK193" s="83">
        <f t="shared" si="75"/>
        <v>131.53854791069949</v>
      </c>
      <c r="CL193" s="1">
        <f t="shared" si="66"/>
        <v>1250</v>
      </c>
      <c r="CM193" s="1">
        <f t="shared" si="73"/>
        <v>1118.4614520893006</v>
      </c>
      <c r="CN193" s="83">
        <f t="shared" si="74"/>
        <v>67262.588725314054</v>
      </c>
      <c r="CO193" s="74">
        <f t="shared" si="57"/>
        <v>154</v>
      </c>
    </row>
    <row r="194" spans="1:93" hidden="1" x14ac:dyDescent="0.35">
      <c r="A194" s="74" t="str">
        <f t="shared" si="67"/>
        <v/>
      </c>
      <c r="B194" s="75" t="str">
        <f t="shared" si="68"/>
        <v/>
      </c>
      <c r="C194" s="76">
        <f t="shared" si="69"/>
        <v>0</v>
      </c>
      <c r="D194" s="77">
        <f t="shared" si="70"/>
        <v>0</v>
      </c>
      <c r="E194" s="76">
        <f t="shared" si="54"/>
        <v>0</v>
      </c>
      <c r="F194" s="76"/>
      <c r="G194" s="76">
        <f t="shared" si="79"/>
        <v>0</v>
      </c>
      <c r="H194" s="76">
        <f t="shared" si="71"/>
        <v>0</v>
      </c>
      <c r="I194" s="91">
        <f t="shared" si="72"/>
        <v>0</v>
      </c>
      <c r="J194" s="16"/>
      <c r="M194" s="95"/>
      <c r="N194" s="85"/>
      <c r="O194" s="87">
        <f>O193-($O$183-$O$195)/12</f>
        <v>0</v>
      </c>
      <c r="P194" s="41"/>
      <c r="Q194" s="80">
        <f t="shared" si="77"/>
        <v>0</v>
      </c>
      <c r="R194" s="18"/>
      <c r="S194" s="90">
        <f>SUM($C$40:C194)</f>
        <v>52614.309948772127</v>
      </c>
      <c r="T194" s="81"/>
      <c r="U194" s="80">
        <f>SUM($CD$32:CD188)</f>
        <v>52614.309948772338</v>
      </c>
      <c r="V194" s="18"/>
      <c r="W194" s="18"/>
      <c r="X194" s="18"/>
      <c r="AC194" s="3" t="s">
        <v>45</v>
      </c>
      <c r="CB194">
        <f t="shared" si="64"/>
        <v>161</v>
      </c>
      <c r="CC194" s="2" t="str">
        <f t="shared" si="59"/>
        <v/>
      </c>
      <c r="CD194" s="4" t="str">
        <f t="shared" si="60"/>
        <v/>
      </c>
      <c r="CE194" s="1" t="str">
        <f t="shared" si="61"/>
        <v/>
      </c>
      <c r="CF194" s="4" t="str">
        <f t="shared" si="62"/>
        <v/>
      </c>
      <c r="CG194" s="4">
        <f t="shared" si="78"/>
        <v>0</v>
      </c>
      <c r="CH194" s="4">
        <f t="shared" si="65"/>
        <v>0</v>
      </c>
      <c r="CI194" s="4">
        <f t="shared" si="63"/>
        <v>0</v>
      </c>
      <c r="CK194" s="83">
        <f t="shared" si="75"/>
        <v>129.38706303411107</v>
      </c>
      <c r="CL194" s="1">
        <f t="shared" si="66"/>
        <v>1250</v>
      </c>
      <c r="CM194" s="1">
        <f t="shared" si="73"/>
        <v>1120.6129369658888</v>
      </c>
      <c r="CN194" s="83">
        <f t="shared" si="74"/>
        <v>66141.975788348165</v>
      </c>
      <c r="CO194" s="74">
        <f t="shared" si="57"/>
        <v>155</v>
      </c>
    </row>
    <row r="195" spans="1:93" hidden="1" x14ac:dyDescent="0.35">
      <c r="A195" s="74" t="str">
        <f t="shared" si="67"/>
        <v/>
      </c>
      <c r="B195" s="75" t="str">
        <f t="shared" si="68"/>
        <v/>
      </c>
      <c r="C195" s="76">
        <f t="shared" si="69"/>
        <v>0</v>
      </c>
      <c r="D195" s="77">
        <f t="shared" si="70"/>
        <v>0</v>
      </c>
      <c r="E195" s="76">
        <f t="shared" si="54"/>
        <v>0</v>
      </c>
      <c r="F195" s="76"/>
      <c r="G195" s="76">
        <f t="shared" si="79"/>
        <v>0</v>
      </c>
      <c r="H195" s="76">
        <f t="shared" si="71"/>
        <v>0</v>
      </c>
      <c r="I195" s="91">
        <f t="shared" si="72"/>
        <v>0</v>
      </c>
      <c r="J195" s="16"/>
      <c r="M195" s="95"/>
      <c r="N195" s="85" t="s">
        <v>45</v>
      </c>
      <c r="O195" s="87">
        <f>CN377</f>
        <v>0</v>
      </c>
      <c r="P195" s="41"/>
      <c r="Q195" s="80">
        <f t="shared" si="77"/>
        <v>0</v>
      </c>
      <c r="R195" s="18"/>
      <c r="S195" s="90">
        <f>SUM($C$40:C195)</f>
        <v>52614.309948772127</v>
      </c>
      <c r="T195" s="81">
        <v>13</v>
      </c>
      <c r="U195" s="80">
        <f>SUM($CD$32:CD189)</f>
        <v>52614.309948772338</v>
      </c>
      <c r="V195" s="18"/>
      <c r="W195" s="18"/>
      <c r="X195" s="18"/>
      <c r="AC195" s="3" t="s">
        <v>45</v>
      </c>
      <c r="CB195">
        <f t="shared" si="64"/>
        <v>162</v>
      </c>
      <c r="CC195" s="2" t="str">
        <f t="shared" si="59"/>
        <v/>
      </c>
      <c r="CD195" s="4" t="str">
        <f t="shared" si="60"/>
        <v/>
      </c>
      <c r="CE195" s="1" t="str">
        <f t="shared" si="61"/>
        <v/>
      </c>
      <c r="CF195" s="4" t="str">
        <f t="shared" si="62"/>
        <v/>
      </c>
      <c r="CG195" s="4">
        <f t="shared" si="78"/>
        <v>0</v>
      </c>
      <c r="CH195" s="4">
        <f t="shared" si="65"/>
        <v>0</v>
      </c>
      <c r="CI195" s="4">
        <f t="shared" si="63"/>
        <v>0</v>
      </c>
      <c r="CK195" s="83">
        <f t="shared" si="75"/>
        <v>127.23143953730863</v>
      </c>
      <c r="CL195" s="1">
        <f t="shared" si="66"/>
        <v>1250</v>
      </c>
      <c r="CM195" s="1">
        <f t="shared" si="73"/>
        <v>1122.7685604626913</v>
      </c>
      <c r="CN195" s="83">
        <f t="shared" si="74"/>
        <v>65019.207227885476</v>
      </c>
      <c r="CO195" s="74">
        <f t="shared" si="57"/>
        <v>156</v>
      </c>
    </row>
    <row r="196" spans="1:93" hidden="1" x14ac:dyDescent="0.35">
      <c r="A196" s="74" t="str">
        <f t="shared" si="67"/>
        <v/>
      </c>
      <c r="B196" s="75" t="str">
        <f t="shared" si="68"/>
        <v/>
      </c>
      <c r="C196" s="76">
        <f t="shared" si="69"/>
        <v>0</v>
      </c>
      <c r="D196" s="77">
        <f t="shared" si="70"/>
        <v>0</v>
      </c>
      <c r="E196" s="76">
        <f t="shared" si="54"/>
        <v>0</v>
      </c>
      <c r="F196" s="76"/>
      <c r="G196" s="76">
        <f t="shared" si="79"/>
        <v>0</v>
      </c>
      <c r="H196" s="76">
        <f t="shared" si="71"/>
        <v>0</v>
      </c>
      <c r="I196" s="91">
        <f t="shared" si="72"/>
        <v>0</v>
      </c>
      <c r="J196" s="16"/>
      <c r="M196" s="95"/>
      <c r="N196" s="85"/>
      <c r="O196" s="87">
        <f>O195-($O$195-$O$207)/12</f>
        <v>0</v>
      </c>
      <c r="P196" s="41"/>
      <c r="Q196" s="80">
        <f t="shared" si="77"/>
        <v>0</v>
      </c>
      <c r="R196" s="18"/>
      <c r="S196" s="90">
        <f>SUM($C$40:C196)</f>
        <v>52614.309948772127</v>
      </c>
      <c r="T196" s="81"/>
      <c r="U196" s="80">
        <f>SUM($CD$32:CD190)</f>
        <v>52614.309948772338</v>
      </c>
      <c r="V196" s="18"/>
      <c r="W196" s="18"/>
      <c r="X196" s="18"/>
      <c r="AC196" s="3" t="s">
        <v>45</v>
      </c>
      <c r="CB196">
        <f t="shared" si="64"/>
        <v>163</v>
      </c>
      <c r="CC196" s="2" t="str">
        <f t="shared" si="59"/>
        <v/>
      </c>
      <c r="CD196" s="4" t="str">
        <f t="shared" si="60"/>
        <v/>
      </c>
      <c r="CE196" s="1" t="str">
        <f t="shared" si="61"/>
        <v/>
      </c>
      <c r="CF196" s="4" t="str">
        <f t="shared" si="62"/>
        <v/>
      </c>
      <c r="CG196" s="4">
        <f t="shared" si="78"/>
        <v>0</v>
      </c>
      <c r="CH196" s="4">
        <f t="shared" si="65"/>
        <v>0</v>
      </c>
      <c r="CI196" s="4">
        <f t="shared" si="63"/>
        <v>0</v>
      </c>
      <c r="CK196" s="83">
        <f t="shared" si="75"/>
        <v>125.07166945919637</v>
      </c>
      <c r="CL196" s="1">
        <f t="shared" si="66"/>
        <v>1250</v>
      </c>
      <c r="CM196" s="1">
        <f t="shared" si="73"/>
        <v>1124.9283305408037</v>
      </c>
      <c r="CN196" s="83">
        <f t="shared" si="74"/>
        <v>63894.278897344673</v>
      </c>
      <c r="CO196" s="74">
        <f t="shared" si="57"/>
        <v>157</v>
      </c>
    </row>
    <row r="197" spans="1:93" hidden="1" x14ac:dyDescent="0.35">
      <c r="A197" s="74" t="str">
        <f t="shared" si="67"/>
        <v/>
      </c>
      <c r="B197" s="75" t="str">
        <f t="shared" si="68"/>
        <v/>
      </c>
      <c r="C197" s="76">
        <f t="shared" si="69"/>
        <v>0</v>
      </c>
      <c r="D197" s="77">
        <f t="shared" si="70"/>
        <v>0</v>
      </c>
      <c r="E197" s="76">
        <f t="shared" si="54"/>
        <v>0</v>
      </c>
      <c r="F197" s="76"/>
      <c r="G197" s="76">
        <f t="shared" si="79"/>
        <v>0</v>
      </c>
      <c r="H197" s="76">
        <f t="shared" si="71"/>
        <v>0</v>
      </c>
      <c r="I197" s="91">
        <f t="shared" si="72"/>
        <v>0</v>
      </c>
      <c r="J197" s="16"/>
      <c r="M197" s="95"/>
      <c r="N197" s="85"/>
      <c r="O197" s="87">
        <f t="shared" ref="O197:O206" si="81">O196-($O$195-$O$207)/12</f>
        <v>0</v>
      </c>
      <c r="P197" s="41"/>
      <c r="Q197" s="80">
        <f t="shared" si="77"/>
        <v>0</v>
      </c>
      <c r="R197" s="18"/>
      <c r="S197" s="90">
        <f>SUM($C$40:C197)</f>
        <v>52614.309948772127</v>
      </c>
      <c r="T197" s="81"/>
      <c r="U197" s="80">
        <f>SUM($CD$32:CD191)</f>
        <v>52614.309948772338</v>
      </c>
      <c r="V197" s="18"/>
      <c r="W197" s="18"/>
      <c r="X197" s="18"/>
      <c r="AC197" s="3" t="s">
        <v>45</v>
      </c>
      <c r="CB197">
        <f t="shared" si="64"/>
        <v>164</v>
      </c>
      <c r="CC197" s="2" t="str">
        <f t="shared" si="59"/>
        <v/>
      </c>
      <c r="CD197" s="4" t="str">
        <f t="shared" si="60"/>
        <v/>
      </c>
      <c r="CE197" s="1" t="str">
        <f t="shared" si="61"/>
        <v/>
      </c>
      <c r="CF197" s="4" t="str">
        <f t="shared" si="62"/>
        <v/>
      </c>
      <c r="CG197" s="4">
        <f t="shared" si="78"/>
        <v>0</v>
      </c>
      <c r="CH197" s="4">
        <f t="shared" si="65"/>
        <v>0</v>
      </c>
      <c r="CI197" s="4">
        <f t="shared" si="63"/>
        <v>0</v>
      </c>
      <c r="CK197" s="83">
        <f t="shared" si="75"/>
        <v>122.90774482336441</v>
      </c>
      <c r="CL197" s="1">
        <f t="shared" si="66"/>
        <v>1250</v>
      </c>
      <c r="CM197" s="1">
        <f t="shared" si="73"/>
        <v>1127.0922551766355</v>
      </c>
      <c r="CN197" s="83">
        <f t="shared" si="74"/>
        <v>62767.186642168039</v>
      </c>
      <c r="CO197" s="74">
        <f t="shared" si="57"/>
        <v>158</v>
      </c>
    </row>
    <row r="198" spans="1:93" hidden="1" x14ac:dyDescent="0.35">
      <c r="A198" s="74" t="str">
        <f t="shared" si="67"/>
        <v/>
      </c>
      <c r="B198" s="75" t="str">
        <f t="shared" si="68"/>
        <v/>
      </c>
      <c r="C198" s="76">
        <f t="shared" si="69"/>
        <v>0</v>
      </c>
      <c r="D198" s="77">
        <f t="shared" si="70"/>
        <v>0</v>
      </c>
      <c r="E198" s="76">
        <f t="shared" si="54"/>
        <v>0</v>
      </c>
      <c r="F198" s="76"/>
      <c r="G198" s="76">
        <f t="shared" si="79"/>
        <v>0</v>
      </c>
      <c r="H198" s="76">
        <f t="shared" si="71"/>
        <v>0</v>
      </c>
      <c r="I198" s="91">
        <f t="shared" si="72"/>
        <v>0</v>
      </c>
      <c r="J198" s="16"/>
      <c r="M198" s="95"/>
      <c r="N198" s="85"/>
      <c r="O198" s="87">
        <f t="shared" si="81"/>
        <v>0</v>
      </c>
      <c r="P198" s="41"/>
      <c r="Q198" s="80">
        <f t="shared" si="77"/>
        <v>0</v>
      </c>
      <c r="R198" s="18"/>
      <c r="S198" s="90">
        <f>SUM($C$40:C198)</f>
        <v>52614.309948772127</v>
      </c>
      <c r="T198" s="81"/>
      <c r="U198" s="80">
        <f>SUM($CD$32:CD192)</f>
        <v>52614.309948772338</v>
      </c>
      <c r="V198" s="18"/>
      <c r="W198" s="18"/>
      <c r="X198" s="18"/>
      <c r="AC198" s="3" t="s">
        <v>45</v>
      </c>
      <c r="CB198">
        <f t="shared" si="64"/>
        <v>165</v>
      </c>
      <c r="CC198" s="2" t="str">
        <f t="shared" si="59"/>
        <v/>
      </c>
      <c r="CD198" s="4" t="str">
        <f t="shared" si="60"/>
        <v/>
      </c>
      <c r="CE198" s="1" t="str">
        <f t="shared" si="61"/>
        <v/>
      </c>
      <c r="CF198" s="4" t="str">
        <f t="shared" si="62"/>
        <v/>
      </c>
      <c r="CG198" s="4">
        <f t="shared" si="78"/>
        <v>0</v>
      </c>
      <c r="CH198" s="4">
        <f t="shared" si="65"/>
        <v>0</v>
      </c>
      <c r="CI198" s="4">
        <f t="shared" si="63"/>
        <v>0</v>
      </c>
      <c r="CK198" s="83">
        <f t="shared" si="75"/>
        <v>120.73965763805936</v>
      </c>
      <c r="CL198" s="1">
        <f t="shared" si="66"/>
        <v>1250</v>
      </c>
      <c r="CM198" s="1">
        <f t="shared" si="73"/>
        <v>1129.2603423619407</v>
      </c>
      <c r="CN198" s="83">
        <f t="shared" si="74"/>
        <v>61637.926299806095</v>
      </c>
      <c r="CO198" s="74">
        <f t="shared" si="57"/>
        <v>159</v>
      </c>
    </row>
    <row r="199" spans="1:93" hidden="1" x14ac:dyDescent="0.35">
      <c r="A199" s="74" t="str">
        <f t="shared" si="67"/>
        <v/>
      </c>
      <c r="B199" s="75" t="str">
        <f t="shared" si="68"/>
        <v/>
      </c>
      <c r="C199" s="76">
        <f t="shared" si="69"/>
        <v>0</v>
      </c>
      <c r="D199" s="77">
        <f t="shared" si="70"/>
        <v>0</v>
      </c>
      <c r="E199" s="76">
        <f t="shared" si="54"/>
        <v>0</v>
      </c>
      <c r="F199" s="76"/>
      <c r="G199" s="76">
        <f t="shared" si="79"/>
        <v>0</v>
      </c>
      <c r="H199" s="76">
        <f t="shared" si="71"/>
        <v>0</v>
      </c>
      <c r="I199" s="91">
        <f t="shared" si="72"/>
        <v>0</v>
      </c>
      <c r="J199" s="16"/>
      <c r="M199" s="95"/>
      <c r="N199" s="85"/>
      <c r="O199" s="87">
        <f t="shared" si="81"/>
        <v>0</v>
      </c>
      <c r="P199" s="41"/>
      <c r="Q199" s="80">
        <f t="shared" si="77"/>
        <v>0</v>
      </c>
      <c r="R199" s="18"/>
      <c r="S199" s="90">
        <f>SUM($C$40:C199)</f>
        <v>52614.309948772127</v>
      </c>
      <c r="T199" s="81"/>
      <c r="U199" s="80">
        <f>SUM($CD$32:CD193)</f>
        <v>52614.309948772338</v>
      </c>
      <c r="V199" s="18"/>
      <c r="W199" s="18"/>
      <c r="X199" s="18"/>
      <c r="AC199" s="3" t="s">
        <v>45</v>
      </c>
      <c r="CB199">
        <f t="shared" si="64"/>
        <v>166</v>
      </c>
      <c r="CC199" s="2" t="str">
        <f t="shared" si="59"/>
        <v/>
      </c>
      <c r="CD199" s="4" t="str">
        <f t="shared" si="60"/>
        <v/>
      </c>
      <c r="CE199" s="1" t="str">
        <f t="shared" si="61"/>
        <v/>
      </c>
      <c r="CF199" s="4" t="str">
        <f t="shared" si="62"/>
        <v/>
      </c>
      <c r="CG199" s="4">
        <f t="shared" si="78"/>
        <v>0</v>
      </c>
      <c r="CH199" s="4">
        <f t="shared" si="65"/>
        <v>0</v>
      </c>
      <c r="CI199" s="4">
        <f t="shared" si="63"/>
        <v>0</v>
      </c>
      <c r="CK199" s="83">
        <f t="shared" si="75"/>
        <v>118.56739989615477</v>
      </c>
      <c r="CL199" s="1">
        <f t="shared" si="66"/>
        <v>1250</v>
      </c>
      <c r="CM199" s="1">
        <f t="shared" si="73"/>
        <v>1131.4326001038453</v>
      </c>
      <c r="CN199" s="83">
        <f t="shared" si="74"/>
        <v>60506.493699702252</v>
      </c>
      <c r="CO199" s="74">
        <f t="shared" si="57"/>
        <v>160</v>
      </c>
    </row>
    <row r="200" spans="1:93" hidden="1" x14ac:dyDescent="0.35">
      <c r="A200" s="74" t="str">
        <f t="shared" si="67"/>
        <v/>
      </c>
      <c r="B200" s="75" t="str">
        <f t="shared" si="68"/>
        <v/>
      </c>
      <c r="C200" s="76">
        <f t="shared" si="69"/>
        <v>0</v>
      </c>
      <c r="D200" s="77">
        <f t="shared" si="70"/>
        <v>0</v>
      </c>
      <c r="E200" s="76">
        <f t="shared" si="54"/>
        <v>0</v>
      </c>
      <c r="F200" s="76"/>
      <c r="G200" s="76">
        <f t="shared" si="79"/>
        <v>0</v>
      </c>
      <c r="H200" s="76">
        <f t="shared" si="71"/>
        <v>0</v>
      </c>
      <c r="I200" s="91">
        <f t="shared" si="72"/>
        <v>0</v>
      </c>
      <c r="J200" s="16"/>
      <c r="M200" s="95"/>
      <c r="N200" s="85"/>
      <c r="O200" s="87">
        <f t="shared" si="81"/>
        <v>0</v>
      </c>
      <c r="P200" s="41"/>
      <c r="Q200" s="80">
        <f t="shared" si="77"/>
        <v>0</v>
      </c>
      <c r="R200" s="18"/>
      <c r="S200" s="90">
        <f>SUM($C$40:C200)</f>
        <v>52614.309948772127</v>
      </c>
      <c r="T200" s="81"/>
      <c r="U200" s="80">
        <f>SUM($CD$32:CD194)</f>
        <v>52614.309948772338</v>
      </c>
      <c r="V200" s="18"/>
      <c r="W200" s="18"/>
      <c r="X200" s="18"/>
      <c r="AC200" s="3" t="s">
        <v>45</v>
      </c>
      <c r="CB200">
        <f t="shared" si="64"/>
        <v>167</v>
      </c>
      <c r="CC200" s="2" t="str">
        <f t="shared" si="59"/>
        <v/>
      </c>
      <c r="CD200" s="4" t="str">
        <f t="shared" si="60"/>
        <v/>
      </c>
      <c r="CE200" s="1" t="str">
        <f t="shared" si="61"/>
        <v/>
      </c>
      <c r="CF200" s="4" t="str">
        <f t="shared" si="62"/>
        <v/>
      </c>
      <c r="CG200" s="4">
        <f t="shared" si="78"/>
        <v>0</v>
      </c>
      <c r="CH200" s="4">
        <f t="shared" si="65"/>
        <v>0</v>
      </c>
      <c r="CI200" s="4">
        <f t="shared" si="63"/>
        <v>0</v>
      </c>
      <c r="CK200" s="83">
        <f t="shared" si="75"/>
        <v>116.39096357512169</v>
      </c>
      <c r="CL200" s="1">
        <f t="shared" si="66"/>
        <v>1250</v>
      </c>
      <c r="CM200" s="1">
        <f t="shared" si="73"/>
        <v>1133.6090364248782</v>
      </c>
      <c r="CN200" s="83">
        <f t="shared" si="74"/>
        <v>59372.884663277371</v>
      </c>
      <c r="CO200" s="74">
        <f t="shared" si="57"/>
        <v>161</v>
      </c>
    </row>
    <row r="201" spans="1:93" hidden="1" x14ac:dyDescent="0.35">
      <c r="A201" s="74" t="str">
        <f t="shared" si="67"/>
        <v/>
      </c>
      <c r="B201" s="75" t="str">
        <f t="shared" si="68"/>
        <v/>
      </c>
      <c r="C201" s="76">
        <f t="shared" si="69"/>
        <v>0</v>
      </c>
      <c r="D201" s="77">
        <f t="shared" si="70"/>
        <v>0</v>
      </c>
      <c r="E201" s="76">
        <f t="shared" si="54"/>
        <v>0</v>
      </c>
      <c r="F201" s="76"/>
      <c r="G201" s="76">
        <f t="shared" si="79"/>
        <v>0</v>
      </c>
      <c r="H201" s="76">
        <f t="shared" si="71"/>
        <v>0</v>
      </c>
      <c r="I201" s="91">
        <f t="shared" si="72"/>
        <v>0</v>
      </c>
      <c r="J201" s="16"/>
      <c r="M201" s="95"/>
      <c r="N201" s="85"/>
      <c r="O201" s="87">
        <f t="shared" si="81"/>
        <v>0</v>
      </c>
      <c r="P201" s="41"/>
      <c r="Q201" s="80">
        <f t="shared" si="77"/>
        <v>0</v>
      </c>
      <c r="R201" s="18"/>
      <c r="S201" s="90">
        <f>SUM($C$40:C201)</f>
        <v>52614.309948772127</v>
      </c>
      <c r="T201" s="81"/>
      <c r="U201" s="80">
        <f>SUM($CD$32:CD195)</f>
        <v>52614.309948772338</v>
      </c>
      <c r="V201" s="18"/>
      <c r="W201" s="18"/>
      <c r="X201" s="18"/>
      <c r="AC201" s="3" t="s">
        <v>45</v>
      </c>
      <c r="CB201">
        <f t="shared" si="64"/>
        <v>168</v>
      </c>
      <c r="CC201" s="2" t="str">
        <f t="shared" si="59"/>
        <v/>
      </c>
      <c r="CD201" s="4" t="str">
        <f t="shared" si="60"/>
        <v/>
      </c>
      <c r="CE201" s="1" t="str">
        <f t="shared" si="61"/>
        <v/>
      </c>
      <c r="CF201" s="4" t="str">
        <f t="shared" si="62"/>
        <v/>
      </c>
      <c r="CG201" s="4">
        <f t="shared" si="78"/>
        <v>0</v>
      </c>
      <c r="CH201" s="4">
        <f t="shared" si="65"/>
        <v>0</v>
      </c>
      <c r="CI201" s="4">
        <f t="shared" si="63"/>
        <v>0</v>
      </c>
      <c r="CK201" s="83">
        <f t="shared" si="75"/>
        <v>114.21034063699882</v>
      </c>
      <c r="CL201" s="1">
        <f t="shared" si="66"/>
        <v>1250</v>
      </c>
      <c r="CM201" s="1">
        <f t="shared" si="73"/>
        <v>1135.7896593630012</v>
      </c>
      <c r="CN201" s="83">
        <f t="shared" si="74"/>
        <v>58237.095003914372</v>
      </c>
      <c r="CO201" s="74">
        <f t="shared" si="57"/>
        <v>162</v>
      </c>
    </row>
    <row r="202" spans="1:93" hidden="1" x14ac:dyDescent="0.35">
      <c r="A202" s="74" t="str">
        <f t="shared" si="67"/>
        <v/>
      </c>
      <c r="B202" s="75" t="str">
        <f t="shared" si="68"/>
        <v/>
      </c>
      <c r="C202" s="76">
        <f t="shared" si="69"/>
        <v>0</v>
      </c>
      <c r="D202" s="77">
        <f t="shared" si="70"/>
        <v>0</v>
      </c>
      <c r="E202" s="76">
        <f t="shared" ref="E202:E265" si="82">IF(D202&lt;I201,IF(I201&lt;1,"",$E$15),IF(D202&lt;E201,0,D202-(I201+C202)))</f>
        <v>0</v>
      </c>
      <c r="F202" s="76"/>
      <c r="G202" s="76">
        <f t="shared" si="79"/>
        <v>0</v>
      </c>
      <c r="H202" s="76">
        <f t="shared" si="71"/>
        <v>0</v>
      </c>
      <c r="I202" s="91">
        <f t="shared" si="72"/>
        <v>0</v>
      </c>
      <c r="J202" s="16"/>
      <c r="M202" s="95"/>
      <c r="N202" s="85"/>
      <c r="O202" s="87">
        <f t="shared" si="81"/>
        <v>0</v>
      </c>
      <c r="P202" s="41"/>
      <c r="Q202" s="80">
        <f t="shared" si="77"/>
        <v>0</v>
      </c>
      <c r="R202" s="18"/>
      <c r="S202" s="90">
        <f>SUM($C$40:C202)</f>
        <v>52614.309948772127</v>
      </c>
      <c r="T202" s="81"/>
      <c r="U202" s="80">
        <f>SUM($CD$32:CD196)</f>
        <v>52614.309948772338</v>
      </c>
      <c r="V202" s="18"/>
      <c r="W202" s="18"/>
      <c r="X202" s="18"/>
      <c r="AC202" s="3" t="s">
        <v>45</v>
      </c>
      <c r="CB202">
        <f t="shared" si="64"/>
        <v>169</v>
      </c>
      <c r="CC202" s="2" t="str">
        <f t="shared" si="59"/>
        <v/>
      </c>
      <c r="CD202" s="4" t="str">
        <f t="shared" si="60"/>
        <v/>
      </c>
      <c r="CE202" s="1" t="str">
        <f t="shared" si="61"/>
        <v/>
      </c>
      <c r="CF202" s="4" t="str">
        <f t="shared" si="62"/>
        <v/>
      </c>
      <c r="CG202" s="4">
        <f t="shared" si="78"/>
        <v>0</v>
      </c>
      <c r="CH202" s="4">
        <f t="shared" si="65"/>
        <v>0</v>
      </c>
      <c r="CI202" s="4">
        <f t="shared" si="63"/>
        <v>0</v>
      </c>
      <c r="CK202" s="83">
        <f t="shared" si="75"/>
        <v>112.02552302836307</v>
      </c>
      <c r="CL202" s="1">
        <f t="shared" si="66"/>
        <v>1250</v>
      </c>
      <c r="CM202" s="1">
        <f t="shared" si="73"/>
        <v>1137.9744769716369</v>
      </c>
      <c r="CN202" s="83">
        <f t="shared" si="74"/>
        <v>57099.120526942737</v>
      </c>
      <c r="CO202" s="74">
        <f t="shared" si="57"/>
        <v>163</v>
      </c>
    </row>
    <row r="203" spans="1:93" hidden="1" x14ac:dyDescent="0.35">
      <c r="A203" s="74" t="str">
        <f t="shared" si="67"/>
        <v/>
      </c>
      <c r="B203" s="75" t="str">
        <f t="shared" si="68"/>
        <v/>
      </c>
      <c r="C203" s="76">
        <f t="shared" si="69"/>
        <v>0</v>
      </c>
      <c r="D203" s="77">
        <f t="shared" si="70"/>
        <v>0</v>
      </c>
      <c r="E203" s="76">
        <f t="shared" si="82"/>
        <v>0</v>
      </c>
      <c r="F203" s="76"/>
      <c r="G203" s="76">
        <f t="shared" si="79"/>
        <v>0</v>
      </c>
      <c r="H203" s="76">
        <f t="shared" si="71"/>
        <v>0</v>
      </c>
      <c r="I203" s="91">
        <f t="shared" si="72"/>
        <v>0</v>
      </c>
      <c r="J203" s="16"/>
      <c r="M203" s="95"/>
      <c r="N203" s="85"/>
      <c r="O203" s="87">
        <f t="shared" si="81"/>
        <v>0</v>
      </c>
      <c r="P203" s="41"/>
      <c r="Q203" s="80">
        <f t="shared" si="77"/>
        <v>0</v>
      </c>
      <c r="R203" s="18"/>
      <c r="S203" s="90">
        <f>SUM($C$40:C203)</f>
        <v>52614.309948772127</v>
      </c>
      <c r="T203" s="81"/>
      <c r="U203" s="80">
        <f>SUM($CD$32:CD197)</f>
        <v>52614.309948772338</v>
      </c>
      <c r="V203" s="18"/>
      <c r="W203" s="18"/>
      <c r="X203" s="18"/>
      <c r="AC203" s="3" t="s">
        <v>45</v>
      </c>
      <c r="CB203">
        <f t="shared" si="64"/>
        <v>170</v>
      </c>
      <c r="CC203" s="2" t="str">
        <f t="shared" si="59"/>
        <v/>
      </c>
      <c r="CD203" s="4" t="str">
        <f t="shared" si="60"/>
        <v/>
      </c>
      <c r="CE203" s="1" t="str">
        <f t="shared" si="61"/>
        <v/>
      </c>
      <c r="CF203" s="4" t="str">
        <f t="shared" si="62"/>
        <v/>
      </c>
      <c r="CG203" s="4">
        <f t="shared" si="78"/>
        <v>0</v>
      </c>
      <c r="CH203" s="4">
        <f t="shared" si="65"/>
        <v>0</v>
      </c>
      <c r="CI203" s="4">
        <f t="shared" si="63"/>
        <v>0</v>
      </c>
      <c r="CK203" s="83">
        <f t="shared" si="75"/>
        <v>109.83650268029957</v>
      </c>
      <c r="CL203" s="1">
        <f t="shared" si="66"/>
        <v>1250</v>
      </c>
      <c r="CM203" s="1">
        <f t="shared" si="73"/>
        <v>1140.1634973197004</v>
      </c>
      <c r="CN203" s="83">
        <f t="shared" si="74"/>
        <v>55958.957029623038</v>
      </c>
      <c r="CO203" s="74">
        <f t="shared" si="57"/>
        <v>164</v>
      </c>
    </row>
    <row r="204" spans="1:93" hidden="1" x14ac:dyDescent="0.35">
      <c r="A204" s="74" t="str">
        <f t="shared" si="67"/>
        <v/>
      </c>
      <c r="B204" s="75" t="str">
        <f t="shared" si="68"/>
        <v/>
      </c>
      <c r="C204" s="76">
        <f t="shared" si="69"/>
        <v>0</v>
      </c>
      <c r="D204" s="77">
        <f t="shared" si="70"/>
        <v>0</v>
      </c>
      <c r="E204" s="76">
        <f t="shared" si="82"/>
        <v>0</v>
      </c>
      <c r="F204" s="76"/>
      <c r="G204" s="76">
        <f t="shared" si="79"/>
        <v>0</v>
      </c>
      <c r="H204" s="76">
        <f t="shared" si="71"/>
        <v>0</v>
      </c>
      <c r="I204" s="91">
        <f t="shared" si="72"/>
        <v>0</v>
      </c>
      <c r="J204" s="16"/>
      <c r="M204" s="95"/>
      <c r="N204" s="85"/>
      <c r="O204" s="87">
        <f t="shared" si="81"/>
        <v>0</v>
      </c>
      <c r="P204" s="41"/>
      <c r="Q204" s="80">
        <f t="shared" si="77"/>
        <v>0</v>
      </c>
      <c r="R204" s="18"/>
      <c r="S204" s="90">
        <f>SUM($C$40:C204)</f>
        <v>52614.309948772127</v>
      </c>
      <c r="T204" s="81"/>
      <c r="U204" s="80">
        <f>SUM($CD$32:CD198)</f>
        <v>52614.309948772338</v>
      </c>
      <c r="V204" s="18"/>
      <c r="W204" s="18"/>
      <c r="X204" s="18"/>
      <c r="AC204" s="3" t="s">
        <v>45</v>
      </c>
      <c r="CB204">
        <f t="shared" si="64"/>
        <v>171</v>
      </c>
      <c r="CC204" s="2" t="str">
        <f t="shared" si="59"/>
        <v/>
      </c>
      <c r="CD204" s="4" t="str">
        <f t="shared" si="60"/>
        <v/>
      </c>
      <c r="CE204" s="1" t="str">
        <f t="shared" si="61"/>
        <v/>
      </c>
      <c r="CF204" s="4" t="str">
        <f t="shared" si="62"/>
        <v/>
      </c>
      <c r="CG204" s="4">
        <f t="shared" si="78"/>
        <v>0</v>
      </c>
      <c r="CH204" s="4">
        <f t="shared" si="65"/>
        <v>0</v>
      </c>
      <c r="CI204" s="4">
        <f t="shared" si="63"/>
        <v>0</v>
      </c>
      <c r="CK204" s="83">
        <f t="shared" si="75"/>
        <v>107.64327150837211</v>
      </c>
      <c r="CL204" s="1">
        <f t="shared" si="66"/>
        <v>1250</v>
      </c>
      <c r="CM204" s="1">
        <f t="shared" si="73"/>
        <v>1142.3567284916278</v>
      </c>
      <c r="CN204" s="83">
        <f t="shared" si="74"/>
        <v>54816.60030113141</v>
      </c>
      <c r="CO204" s="74">
        <f t="shared" si="57"/>
        <v>165</v>
      </c>
    </row>
    <row r="205" spans="1:93" hidden="1" x14ac:dyDescent="0.35">
      <c r="A205" s="74" t="str">
        <f t="shared" si="67"/>
        <v/>
      </c>
      <c r="B205" s="75" t="str">
        <f t="shared" si="68"/>
        <v/>
      </c>
      <c r="C205" s="76">
        <f t="shared" si="69"/>
        <v>0</v>
      </c>
      <c r="D205" s="77">
        <f t="shared" si="70"/>
        <v>0</v>
      </c>
      <c r="E205" s="76">
        <f t="shared" si="82"/>
        <v>0</v>
      </c>
      <c r="F205" s="76"/>
      <c r="G205" s="76">
        <f t="shared" si="79"/>
        <v>0</v>
      </c>
      <c r="H205" s="76">
        <f t="shared" si="71"/>
        <v>0</v>
      </c>
      <c r="I205" s="91">
        <f t="shared" si="72"/>
        <v>0</v>
      </c>
      <c r="J205" s="16"/>
      <c r="M205" s="95"/>
      <c r="N205" s="85"/>
      <c r="O205" s="87">
        <f t="shared" si="81"/>
        <v>0</v>
      </c>
      <c r="P205" s="41"/>
      <c r="Q205" s="80">
        <f t="shared" si="77"/>
        <v>0</v>
      </c>
      <c r="R205" s="18"/>
      <c r="S205" s="90">
        <f>SUM($C$40:C205)</f>
        <v>52614.309948772127</v>
      </c>
      <c r="T205" s="81"/>
      <c r="U205" s="80">
        <f>SUM($CD$32:CD199)</f>
        <v>52614.309948772338</v>
      </c>
      <c r="V205" s="18"/>
      <c r="W205" s="18"/>
      <c r="X205" s="18"/>
      <c r="AC205" s="3" t="s">
        <v>45</v>
      </c>
      <c r="CB205">
        <f t="shared" si="64"/>
        <v>172</v>
      </c>
      <c r="CC205" s="2" t="str">
        <f t="shared" si="59"/>
        <v/>
      </c>
      <c r="CD205" s="4" t="str">
        <f t="shared" si="60"/>
        <v/>
      </c>
      <c r="CE205" s="1" t="str">
        <f t="shared" si="61"/>
        <v/>
      </c>
      <c r="CF205" s="4" t="str">
        <f t="shared" si="62"/>
        <v/>
      </c>
      <c r="CG205" s="4">
        <f t="shared" si="78"/>
        <v>0</v>
      </c>
      <c r="CH205" s="4">
        <f t="shared" si="65"/>
        <v>0</v>
      </c>
      <c r="CI205" s="4">
        <f t="shared" si="63"/>
        <v>0</v>
      </c>
      <c r="CK205" s="83">
        <f t="shared" si="75"/>
        <v>105.44582141259306</v>
      </c>
      <c r="CL205" s="1">
        <f t="shared" si="66"/>
        <v>1250</v>
      </c>
      <c r="CM205" s="1">
        <f t="shared" si="73"/>
        <v>1144.554178587407</v>
      </c>
      <c r="CN205" s="83">
        <f t="shared" si="74"/>
        <v>53672.046122544001</v>
      </c>
      <c r="CO205" s="74">
        <f t="shared" si="57"/>
        <v>166</v>
      </c>
    </row>
    <row r="206" spans="1:93" hidden="1" x14ac:dyDescent="0.35">
      <c r="A206" s="74" t="str">
        <f t="shared" si="67"/>
        <v/>
      </c>
      <c r="B206" s="75" t="str">
        <f t="shared" si="68"/>
        <v/>
      </c>
      <c r="C206" s="76">
        <f t="shared" si="69"/>
        <v>0</v>
      </c>
      <c r="D206" s="77">
        <f t="shared" si="70"/>
        <v>0</v>
      </c>
      <c r="E206" s="76">
        <f t="shared" si="82"/>
        <v>0</v>
      </c>
      <c r="F206" s="76"/>
      <c r="G206" s="76">
        <f t="shared" si="79"/>
        <v>0</v>
      </c>
      <c r="H206" s="76">
        <f t="shared" si="71"/>
        <v>0</v>
      </c>
      <c r="I206" s="91">
        <f t="shared" si="72"/>
        <v>0</v>
      </c>
      <c r="J206" s="16"/>
      <c r="M206" s="95"/>
      <c r="N206" s="85"/>
      <c r="O206" s="87">
        <f t="shared" si="81"/>
        <v>0</v>
      </c>
      <c r="P206" s="41"/>
      <c r="Q206" s="80">
        <f t="shared" si="77"/>
        <v>0</v>
      </c>
      <c r="R206" s="18"/>
      <c r="S206" s="90">
        <f>SUM($C$40:C206)</f>
        <v>52614.309948772127</v>
      </c>
      <c r="T206" s="81"/>
      <c r="U206" s="80">
        <f>SUM($CD$32:CD200)</f>
        <v>52614.309948772338</v>
      </c>
      <c r="V206" s="18"/>
      <c r="W206" s="18"/>
      <c r="X206" s="18"/>
      <c r="AC206" s="3" t="s">
        <v>45</v>
      </c>
      <c r="CB206">
        <f t="shared" si="64"/>
        <v>173</v>
      </c>
      <c r="CC206" s="2" t="str">
        <f t="shared" si="59"/>
        <v/>
      </c>
      <c r="CD206" s="4" t="str">
        <f t="shared" si="60"/>
        <v/>
      </c>
      <c r="CE206" s="1" t="str">
        <f t="shared" si="61"/>
        <v/>
      </c>
      <c r="CF206" s="4" t="str">
        <f t="shared" si="62"/>
        <v/>
      </c>
      <c r="CG206" s="4">
        <f t="shared" si="78"/>
        <v>0</v>
      </c>
      <c r="CH206" s="4">
        <f t="shared" si="65"/>
        <v>0</v>
      </c>
      <c r="CI206" s="4">
        <f t="shared" si="63"/>
        <v>0</v>
      </c>
      <c r="CK206" s="83">
        <f t="shared" si="75"/>
        <v>103.24414427739367</v>
      </c>
      <c r="CL206" s="1">
        <f t="shared" si="66"/>
        <v>1250</v>
      </c>
      <c r="CM206" s="1">
        <f t="shared" si="73"/>
        <v>1146.7558557226064</v>
      </c>
      <c r="CN206" s="83">
        <f t="shared" si="74"/>
        <v>52525.290266821394</v>
      </c>
      <c r="CO206" s="74">
        <f t="shared" si="57"/>
        <v>167</v>
      </c>
    </row>
    <row r="207" spans="1:93" hidden="1" x14ac:dyDescent="0.35">
      <c r="A207" s="74" t="str">
        <f t="shared" si="67"/>
        <v/>
      </c>
      <c r="B207" s="75" t="str">
        <f t="shared" si="68"/>
        <v/>
      </c>
      <c r="C207" s="76">
        <f t="shared" si="69"/>
        <v>0</v>
      </c>
      <c r="D207" s="77">
        <f t="shared" si="70"/>
        <v>0</v>
      </c>
      <c r="E207" s="76">
        <f t="shared" si="82"/>
        <v>0</v>
      </c>
      <c r="F207" s="76"/>
      <c r="G207" s="76">
        <f t="shared" si="79"/>
        <v>0</v>
      </c>
      <c r="H207" s="76">
        <f t="shared" si="71"/>
        <v>0</v>
      </c>
      <c r="I207" s="91">
        <f t="shared" si="72"/>
        <v>0</v>
      </c>
      <c r="J207" s="16"/>
      <c r="M207" s="95"/>
      <c r="N207" s="85" t="s">
        <v>45</v>
      </c>
      <c r="O207" s="87">
        <f>CN403</f>
        <v>0</v>
      </c>
      <c r="P207" s="41"/>
      <c r="Q207" s="80">
        <f t="shared" si="77"/>
        <v>0</v>
      </c>
      <c r="R207" s="18"/>
      <c r="S207" s="90">
        <f>SUM($C$40:C207)</f>
        <v>52614.309948772127</v>
      </c>
      <c r="T207" s="81">
        <v>14</v>
      </c>
      <c r="U207" s="80">
        <f>SUM($CD$32:CD201)</f>
        <v>52614.309948772338</v>
      </c>
      <c r="V207" s="18"/>
      <c r="W207" s="18"/>
      <c r="X207" s="18"/>
      <c r="AC207" s="3" t="s">
        <v>45</v>
      </c>
      <c r="CB207">
        <f t="shared" si="64"/>
        <v>174</v>
      </c>
      <c r="CC207" s="2" t="str">
        <f t="shared" si="59"/>
        <v/>
      </c>
      <c r="CD207" s="4" t="str">
        <f t="shared" si="60"/>
        <v/>
      </c>
      <c r="CE207" s="1" t="str">
        <f t="shared" si="61"/>
        <v/>
      </c>
      <c r="CF207" s="4" t="str">
        <f t="shared" si="62"/>
        <v/>
      </c>
      <c r="CG207" s="4">
        <f t="shared" si="78"/>
        <v>0</v>
      </c>
      <c r="CH207" s="4">
        <f t="shared" si="65"/>
        <v>0</v>
      </c>
      <c r="CI207" s="4">
        <f t="shared" si="63"/>
        <v>0</v>
      </c>
      <c r="CK207" s="83">
        <f t="shared" si="75"/>
        <v>101.03823197159393</v>
      </c>
      <c r="CL207" s="1">
        <f t="shared" si="66"/>
        <v>1250</v>
      </c>
      <c r="CM207" s="1">
        <f t="shared" si="73"/>
        <v>1148.9617680284061</v>
      </c>
      <c r="CN207" s="83">
        <f t="shared" si="74"/>
        <v>51376.328498792987</v>
      </c>
      <c r="CO207" s="74">
        <f t="shared" si="57"/>
        <v>168</v>
      </c>
    </row>
    <row r="208" spans="1:93" hidden="1" x14ac:dyDescent="0.35">
      <c r="A208" s="74" t="str">
        <f t="shared" si="67"/>
        <v/>
      </c>
      <c r="B208" s="75" t="str">
        <f t="shared" si="68"/>
        <v/>
      </c>
      <c r="C208" s="76">
        <f t="shared" si="69"/>
        <v>0</v>
      </c>
      <c r="D208" s="77">
        <f t="shared" si="70"/>
        <v>0</v>
      </c>
      <c r="E208" s="76">
        <f t="shared" si="82"/>
        <v>0</v>
      </c>
      <c r="F208" s="76"/>
      <c r="G208" s="76">
        <f t="shared" si="79"/>
        <v>0</v>
      </c>
      <c r="H208" s="76">
        <f t="shared" si="71"/>
        <v>0</v>
      </c>
      <c r="I208" s="91">
        <f t="shared" si="72"/>
        <v>0</v>
      </c>
      <c r="J208" s="16"/>
      <c r="M208" s="95"/>
      <c r="N208" s="85"/>
      <c r="O208" s="87">
        <f>O207-($O$207-$O$219)/12</f>
        <v>0</v>
      </c>
      <c r="P208" s="41"/>
      <c r="Q208" s="80">
        <f t="shared" si="77"/>
        <v>0</v>
      </c>
      <c r="R208" s="18"/>
      <c r="S208" s="90">
        <f>SUM($C$40:C208)</f>
        <v>52614.309948772127</v>
      </c>
      <c r="T208" s="81"/>
      <c r="U208" s="80">
        <f>SUM($CD$32:CD202)</f>
        <v>52614.309948772338</v>
      </c>
      <c r="V208" s="18"/>
      <c r="W208" s="18"/>
      <c r="X208" s="18"/>
      <c r="AC208" s="3" t="s">
        <v>45</v>
      </c>
      <c r="CB208">
        <f t="shared" si="64"/>
        <v>175</v>
      </c>
      <c r="CC208" s="2" t="str">
        <f t="shared" si="59"/>
        <v/>
      </c>
      <c r="CD208" s="4" t="str">
        <f t="shared" si="60"/>
        <v/>
      </c>
      <c r="CE208" s="1" t="str">
        <f t="shared" si="61"/>
        <v/>
      </c>
      <c r="CF208" s="4" t="str">
        <f t="shared" si="62"/>
        <v/>
      </c>
      <c r="CG208" s="4">
        <f t="shared" si="78"/>
        <v>0</v>
      </c>
      <c r="CH208" s="4">
        <f t="shared" si="65"/>
        <v>0</v>
      </c>
      <c r="CI208" s="4">
        <f t="shared" si="63"/>
        <v>0</v>
      </c>
      <c r="CK208" s="83">
        <f t="shared" si="75"/>
        <v>98.828076348372619</v>
      </c>
      <c r="CL208" s="1">
        <f t="shared" si="66"/>
        <v>1250</v>
      </c>
      <c r="CM208" s="1">
        <f t="shared" si="73"/>
        <v>1151.1719236516274</v>
      </c>
      <c r="CN208" s="83">
        <f t="shared" si="74"/>
        <v>50225.156575141358</v>
      </c>
      <c r="CO208" s="74">
        <f t="shared" si="57"/>
        <v>169</v>
      </c>
    </row>
    <row r="209" spans="1:93" hidden="1" x14ac:dyDescent="0.35">
      <c r="A209" s="74" t="str">
        <f t="shared" si="67"/>
        <v/>
      </c>
      <c r="B209" s="75" t="str">
        <f t="shared" si="68"/>
        <v/>
      </c>
      <c r="C209" s="76">
        <f t="shared" si="69"/>
        <v>0</v>
      </c>
      <c r="D209" s="77">
        <f t="shared" si="70"/>
        <v>0</v>
      </c>
      <c r="E209" s="76">
        <f t="shared" si="82"/>
        <v>0</v>
      </c>
      <c r="F209" s="76"/>
      <c r="G209" s="76">
        <f t="shared" si="79"/>
        <v>0</v>
      </c>
      <c r="H209" s="76">
        <f t="shared" si="71"/>
        <v>0</v>
      </c>
      <c r="I209" s="91">
        <f t="shared" si="72"/>
        <v>0</v>
      </c>
      <c r="J209" s="16"/>
      <c r="M209" s="95"/>
      <c r="N209" s="85"/>
      <c r="O209" s="87">
        <f t="shared" ref="O209:O218" si="83">O208-($O$207-$O$219)/12</f>
        <v>0</v>
      </c>
      <c r="P209" s="41"/>
      <c r="Q209" s="80">
        <f t="shared" si="77"/>
        <v>0</v>
      </c>
      <c r="R209" s="18"/>
      <c r="S209" s="90">
        <f>SUM($C$40:C209)</f>
        <v>52614.309948772127</v>
      </c>
      <c r="T209" s="81"/>
      <c r="U209" s="80">
        <f>SUM($CD$32:CD203)</f>
        <v>52614.309948772338</v>
      </c>
      <c r="V209" s="18"/>
      <c r="W209" s="18"/>
      <c r="X209" s="18"/>
      <c r="AC209" s="3" t="s">
        <v>45</v>
      </c>
      <c r="CB209">
        <f t="shared" si="64"/>
        <v>176</v>
      </c>
      <c r="CC209" s="2" t="str">
        <f t="shared" si="59"/>
        <v/>
      </c>
      <c r="CD209" s="4" t="str">
        <f t="shared" si="60"/>
        <v/>
      </c>
      <c r="CE209" s="1" t="str">
        <f t="shared" si="61"/>
        <v/>
      </c>
      <c r="CF209" s="4" t="str">
        <f t="shared" si="62"/>
        <v/>
      </c>
      <c r="CG209" s="4">
        <f t="shared" si="78"/>
        <v>0</v>
      </c>
      <c r="CH209" s="4">
        <f t="shared" si="65"/>
        <v>0</v>
      </c>
      <c r="CI209" s="4">
        <f t="shared" si="63"/>
        <v>0</v>
      </c>
      <c r="CK209" s="83">
        <f t="shared" si="75"/>
        <v>96.613669245237205</v>
      </c>
      <c r="CL209" s="1">
        <f t="shared" si="66"/>
        <v>1250</v>
      </c>
      <c r="CM209" s="1">
        <f t="shared" si="73"/>
        <v>1153.3863307547629</v>
      </c>
      <c r="CN209" s="83">
        <f t="shared" si="74"/>
        <v>49071.770244386593</v>
      </c>
      <c r="CO209" s="74">
        <f t="shared" si="57"/>
        <v>170</v>
      </c>
    </row>
    <row r="210" spans="1:93" hidden="1" x14ac:dyDescent="0.35">
      <c r="A210" s="74" t="str">
        <f t="shared" si="67"/>
        <v/>
      </c>
      <c r="B210" s="75" t="str">
        <f t="shared" si="68"/>
        <v/>
      </c>
      <c r="C210" s="76">
        <f t="shared" si="69"/>
        <v>0</v>
      </c>
      <c r="D210" s="77">
        <f t="shared" si="70"/>
        <v>0</v>
      </c>
      <c r="E210" s="76">
        <f t="shared" si="82"/>
        <v>0</v>
      </c>
      <c r="F210" s="76"/>
      <c r="G210" s="76">
        <f t="shared" si="79"/>
        <v>0</v>
      </c>
      <c r="H210" s="76">
        <f t="shared" si="71"/>
        <v>0</v>
      </c>
      <c r="I210" s="91">
        <f t="shared" si="72"/>
        <v>0</v>
      </c>
      <c r="J210" s="16"/>
      <c r="M210" s="95"/>
      <c r="N210" s="85"/>
      <c r="O210" s="87">
        <f t="shared" si="83"/>
        <v>0</v>
      </c>
      <c r="P210" s="41"/>
      <c r="Q210" s="80">
        <f t="shared" si="77"/>
        <v>0</v>
      </c>
      <c r="R210" s="18"/>
      <c r="S210" s="90">
        <f>SUM($C$40:C210)</f>
        <v>52614.309948772127</v>
      </c>
      <c r="T210" s="81"/>
      <c r="U210" s="80">
        <f>SUM($CD$32:CD204)</f>
        <v>52614.309948772338</v>
      </c>
      <c r="V210" s="18"/>
      <c r="W210" s="18"/>
      <c r="X210" s="18"/>
      <c r="AC210" s="3" t="s">
        <v>45</v>
      </c>
      <c r="CB210">
        <f t="shared" si="64"/>
        <v>177</v>
      </c>
      <c r="CC210" s="2" t="str">
        <f t="shared" si="59"/>
        <v/>
      </c>
      <c r="CD210" s="4" t="str">
        <f t="shared" si="60"/>
        <v/>
      </c>
      <c r="CE210" s="1" t="str">
        <f t="shared" si="61"/>
        <v/>
      </c>
      <c r="CF210" s="4" t="str">
        <f t="shared" si="62"/>
        <v/>
      </c>
      <c r="CG210" s="4">
        <f t="shared" si="78"/>
        <v>0</v>
      </c>
      <c r="CH210" s="4">
        <f t="shared" si="65"/>
        <v>0</v>
      </c>
      <c r="CI210" s="4">
        <f t="shared" si="63"/>
        <v>0</v>
      </c>
      <c r="CK210" s="83">
        <f t="shared" si="75"/>
        <v>94.39500248399365</v>
      </c>
      <c r="CL210" s="1">
        <f t="shared" si="66"/>
        <v>1250</v>
      </c>
      <c r="CM210" s="1">
        <f t="shared" si="73"/>
        <v>1155.6049975160063</v>
      </c>
      <c r="CN210" s="83">
        <f t="shared" si="74"/>
        <v>47916.165246870587</v>
      </c>
      <c r="CO210" s="74">
        <f t="shared" si="57"/>
        <v>171</v>
      </c>
    </row>
    <row r="211" spans="1:93" hidden="1" x14ac:dyDescent="0.35">
      <c r="A211" s="74" t="str">
        <f t="shared" si="67"/>
        <v/>
      </c>
      <c r="B211" s="75" t="str">
        <f t="shared" si="68"/>
        <v/>
      </c>
      <c r="C211" s="76">
        <f t="shared" si="69"/>
        <v>0</v>
      </c>
      <c r="D211" s="77">
        <f t="shared" si="70"/>
        <v>0</v>
      </c>
      <c r="E211" s="76">
        <f t="shared" si="82"/>
        <v>0</v>
      </c>
      <c r="F211" s="76"/>
      <c r="G211" s="76">
        <f t="shared" si="79"/>
        <v>0</v>
      </c>
      <c r="H211" s="76">
        <f t="shared" si="71"/>
        <v>0</v>
      </c>
      <c r="I211" s="91">
        <f t="shared" si="72"/>
        <v>0</v>
      </c>
      <c r="J211" s="16"/>
      <c r="M211" s="95"/>
      <c r="N211" s="85"/>
      <c r="O211" s="87">
        <f t="shared" si="83"/>
        <v>0</v>
      </c>
      <c r="P211" s="41"/>
      <c r="Q211" s="80">
        <f t="shared" si="77"/>
        <v>0</v>
      </c>
      <c r="R211" s="18"/>
      <c r="S211" s="90">
        <f>SUM($C$40:C211)</f>
        <v>52614.309948772127</v>
      </c>
      <c r="T211" s="81"/>
      <c r="U211" s="80">
        <f>SUM($CD$32:CD205)</f>
        <v>52614.309948772338</v>
      </c>
      <c r="V211" s="18"/>
      <c r="W211" s="18"/>
      <c r="X211" s="18"/>
      <c r="AC211" s="3" t="s">
        <v>45</v>
      </c>
      <c r="CB211">
        <f t="shared" si="64"/>
        <v>178</v>
      </c>
      <c r="CC211" s="2" t="str">
        <f t="shared" si="59"/>
        <v/>
      </c>
      <c r="CD211" s="4" t="str">
        <f t="shared" si="60"/>
        <v/>
      </c>
      <c r="CE211" s="1" t="str">
        <f t="shared" si="61"/>
        <v/>
      </c>
      <c r="CF211" s="4" t="str">
        <f t="shared" si="62"/>
        <v/>
      </c>
      <c r="CG211" s="4">
        <f t="shared" si="78"/>
        <v>0</v>
      </c>
      <c r="CH211" s="4">
        <f t="shared" si="65"/>
        <v>0</v>
      </c>
      <c r="CI211" s="4">
        <f t="shared" si="63"/>
        <v>0</v>
      </c>
      <c r="CK211" s="83">
        <f t="shared" si="75"/>
        <v>92.172067870716333</v>
      </c>
      <c r="CL211" s="1">
        <f t="shared" si="66"/>
        <v>1250</v>
      </c>
      <c r="CM211" s="1">
        <f t="shared" si="73"/>
        <v>1157.8279321292837</v>
      </c>
      <c r="CN211" s="83">
        <f t="shared" si="74"/>
        <v>46758.3373147413</v>
      </c>
      <c r="CO211" s="74">
        <f t="shared" si="57"/>
        <v>172</v>
      </c>
    </row>
    <row r="212" spans="1:93" hidden="1" x14ac:dyDescent="0.35">
      <c r="A212" s="74" t="str">
        <f t="shared" si="67"/>
        <v/>
      </c>
      <c r="B212" s="75" t="str">
        <f t="shared" si="68"/>
        <v/>
      </c>
      <c r="C212" s="76">
        <f t="shared" si="69"/>
        <v>0</v>
      </c>
      <c r="D212" s="77">
        <f t="shared" si="70"/>
        <v>0</v>
      </c>
      <c r="E212" s="76">
        <f t="shared" si="82"/>
        <v>0</v>
      </c>
      <c r="F212" s="76"/>
      <c r="G212" s="76">
        <f t="shared" ref="G212:G220" si="84">IF(I211&gt;1,IF(G200&gt;1,IF(I211&lt;$E$16,(I211-D212+C212),G200),0),0)</f>
        <v>0</v>
      </c>
      <c r="H212" s="76">
        <f t="shared" si="71"/>
        <v>0</v>
      </c>
      <c r="I212" s="91">
        <f t="shared" si="72"/>
        <v>0</v>
      </c>
      <c r="J212" s="16"/>
      <c r="M212" s="95"/>
      <c r="N212" s="85"/>
      <c r="O212" s="87">
        <f t="shared" si="83"/>
        <v>0</v>
      </c>
      <c r="P212" s="41"/>
      <c r="Q212" s="80">
        <f t="shared" si="77"/>
        <v>0</v>
      </c>
      <c r="R212" s="18"/>
      <c r="S212" s="90">
        <f>SUM($C$40:C212)</f>
        <v>52614.309948772127</v>
      </c>
      <c r="T212" s="81"/>
      <c r="U212" s="80">
        <f>SUM($CD$32:CD206)</f>
        <v>52614.309948772338</v>
      </c>
      <c r="V212" s="18"/>
      <c r="W212" s="18"/>
      <c r="X212" s="18"/>
      <c r="AC212" s="3" t="s">
        <v>45</v>
      </c>
      <c r="CB212">
        <f t="shared" si="64"/>
        <v>179</v>
      </c>
      <c r="CC212" s="2" t="str">
        <f t="shared" si="59"/>
        <v/>
      </c>
      <c r="CD212" s="4" t="str">
        <f t="shared" si="60"/>
        <v/>
      </c>
      <c r="CE212" s="1" t="str">
        <f t="shared" si="61"/>
        <v/>
      </c>
      <c r="CF212" s="4" t="str">
        <f t="shared" si="62"/>
        <v/>
      </c>
      <c r="CG212" s="4">
        <f t="shared" si="78"/>
        <v>0</v>
      </c>
      <c r="CH212" s="4">
        <f t="shared" si="65"/>
        <v>0</v>
      </c>
      <c r="CI212" s="4">
        <f t="shared" si="63"/>
        <v>0</v>
      </c>
      <c r="CK212" s="83">
        <f t="shared" si="75"/>
        <v>89.944857195717631</v>
      </c>
      <c r="CL212" s="1">
        <f t="shared" si="66"/>
        <v>1250</v>
      </c>
      <c r="CM212" s="1">
        <f t="shared" si="73"/>
        <v>1160.0551428042825</v>
      </c>
      <c r="CN212" s="83">
        <f t="shared" si="74"/>
        <v>45598.282171937019</v>
      </c>
      <c r="CO212" s="74">
        <f t="shared" si="57"/>
        <v>173</v>
      </c>
    </row>
    <row r="213" spans="1:93" hidden="1" x14ac:dyDescent="0.35">
      <c r="A213" s="74" t="str">
        <f t="shared" si="67"/>
        <v/>
      </c>
      <c r="B213" s="75" t="str">
        <f t="shared" si="68"/>
        <v/>
      </c>
      <c r="C213" s="76">
        <f t="shared" si="69"/>
        <v>0</v>
      </c>
      <c r="D213" s="77">
        <f t="shared" si="70"/>
        <v>0</v>
      </c>
      <c r="E213" s="76">
        <f t="shared" si="82"/>
        <v>0</v>
      </c>
      <c r="F213" s="76"/>
      <c r="G213" s="76">
        <f t="shared" si="84"/>
        <v>0</v>
      </c>
      <c r="H213" s="76">
        <f t="shared" si="71"/>
        <v>0</v>
      </c>
      <c r="I213" s="91">
        <f t="shared" si="72"/>
        <v>0</v>
      </c>
      <c r="J213" s="16"/>
      <c r="M213" s="95"/>
      <c r="N213" s="85"/>
      <c r="O213" s="87">
        <f t="shared" si="83"/>
        <v>0</v>
      </c>
      <c r="P213" s="41"/>
      <c r="Q213" s="80">
        <f t="shared" si="77"/>
        <v>0</v>
      </c>
      <c r="R213" s="18"/>
      <c r="S213" s="90">
        <f>SUM($C$40:C213)</f>
        <v>52614.309948772127</v>
      </c>
      <c r="T213" s="81"/>
      <c r="U213" s="80">
        <f>SUM($CD$32:CD207)</f>
        <v>52614.309948772338</v>
      </c>
      <c r="V213" s="18"/>
      <c r="W213" s="18"/>
      <c r="X213" s="18"/>
      <c r="AC213" s="3" t="s">
        <v>45</v>
      </c>
      <c r="CB213">
        <f t="shared" si="64"/>
        <v>180</v>
      </c>
      <c r="CC213" s="2" t="str">
        <f t="shared" si="59"/>
        <v/>
      </c>
      <c r="CD213" s="4" t="str">
        <f t="shared" si="60"/>
        <v/>
      </c>
      <c r="CE213" s="1" t="str">
        <f t="shared" si="61"/>
        <v/>
      </c>
      <c r="CF213" s="4" t="str">
        <f t="shared" si="62"/>
        <v/>
      </c>
      <c r="CG213" s="4">
        <f t="shared" si="78"/>
        <v>0</v>
      </c>
      <c r="CH213" s="4">
        <f t="shared" si="65"/>
        <v>0</v>
      </c>
      <c r="CI213" s="4">
        <f t="shared" si="63"/>
        <v>0</v>
      </c>
      <c r="CK213" s="83">
        <f t="shared" si="75"/>
        <v>87.713362233517742</v>
      </c>
      <c r="CL213" s="1">
        <f t="shared" si="66"/>
        <v>1250</v>
      </c>
      <c r="CM213" s="1">
        <f t="shared" si="73"/>
        <v>1162.2866377664823</v>
      </c>
      <c r="CN213" s="83">
        <f t="shared" si="74"/>
        <v>44435.995534170535</v>
      </c>
      <c r="CO213" s="74">
        <f t="shared" si="57"/>
        <v>174</v>
      </c>
    </row>
    <row r="214" spans="1:93" hidden="1" x14ac:dyDescent="0.35">
      <c r="A214" s="74" t="str">
        <f t="shared" si="67"/>
        <v/>
      </c>
      <c r="B214" s="75" t="str">
        <f t="shared" si="68"/>
        <v/>
      </c>
      <c r="C214" s="76">
        <f t="shared" si="69"/>
        <v>0</v>
      </c>
      <c r="D214" s="77">
        <f t="shared" si="70"/>
        <v>0</v>
      </c>
      <c r="E214" s="76">
        <f t="shared" si="82"/>
        <v>0</v>
      </c>
      <c r="F214" s="76"/>
      <c r="G214" s="76">
        <f t="shared" si="84"/>
        <v>0</v>
      </c>
      <c r="H214" s="76">
        <f t="shared" si="71"/>
        <v>0</v>
      </c>
      <c r="I214" s="91">
        <f t="shared" si="72"/>
        <v>0</v>
      </c>
      <c r="J214" s="16"/>
      <c r="M214" s="95"/>
      <c r="N214" s="85"/>
      <c r="O214" s="87">
        <f t="shared" si="83"/>
        <v>0</v>
      </c>
      <c r="P214" s="41"/>
      <c r="Q214" s="80">
        <f t="shared" si="77"/>
        <v>0</v>
      </c>
      <c r="R214" s="18"/>
      <c r="S214" s="90">
        <f>SUM($C$40:C214)</f>
        <v>52614.309948772127</v>
      </c>
      <c r="T214" s="81"/>
      <c r="U214" s="80">
        <f>SUM($CD$32:CD208)</f>
        <v>52614.309948772338</v>
      </c>
      <c r="V214" s="18"/>
      <c r="W214" s="18"/>
      <c r="X214" s="18"/>
      <c r="AC214" s="3" t="s">
        <v>45</v>
      </c>
      <c r="CB214">
        <f t="shared" si="64"/>
        <v>181</v>
      </c>
      <c r="CC214" s="2" t="str">
        <f t="shared" si="59"/>
        <v/>
      </c>
      <c r="CD214" s="4" t="str">
        <f t="shared" si="60"/>
        <v/>
      </c>
      <c r="CE214" s="1" t="str">
        <f t="shared" si="61"/>
        <v/>
      </c>
      <c r="CF214" s="4" t="str">
        <f t="shared" si="62"/>
        <v/>
      </c>
      <c r="CG214" s="4">
        <f t="shared" si="78"/>
        <v>0</v>
      </c>
      <c r="CH214" s="4">
        <f t="shared" si="65"/>
        <v>0</v>
      </c>
      <c r="CI214" s="4">
        <f t="shared" si="63"/>
        <v>0</v>
      </c>
      <c r="CK214" s="83">
        <f t="shared" si="75"/>
        <v>85.477574742814156</v>
      </c>
      <c r="CL214" s="1">
        <f t="shared" si="66"/>
        <v>1250</v>
      </c>
      <c r="CM214" s="1">
        <f t="shared" si="73"/>
        <v>1164.5224252571859</v>
      </c>
      <c r="CN214" s="83">
        <f t="shared" si="74"/>
        <v>43271.473108913349</v>
      </c>
      <c r="CO214" s="74">
        <f t="shared" si="57"/>
        <v>175</v>
      </c>
    </row>
    <row r="215" spans="1:93" hidden="1" x14ac:dyDescent="0.35">
      <c r="A215" s="74" t="str">
        <f t="shared" si="67"/>
        <v/>
      </c>
      <c r="B215" s="75" t="str">
        <f t="shared" si="68"/>
        <v/>
      </c>
      <c r="C215" s="76">
        <f t="shared" si="69"/>
        <v>0</v>
      </c>
      <c r="D215" s="77">
        <f t="shared" si="70"/>
        <v>0</v>
      </c>
      <c r="E215" s="76">
        <f t="shared" si="82"/>
        <v>0</v>
      </c>
      <c r="F215" s="76"/>
      <c r="G215" s="76">
        <f t="shared" si="84"/>
        <v>0</v>
      </c>
      <c r="H215" s="76">
        <f t="shared" si="71"/>
        <v>0</v>
      </c>
      <c r="I215" s="91">
        <f t="shared" si="72"/>
        <v>0</v>
      </c>
      <c r="J215" s="16"/>
      <c r="M215" s="95"/>
      <c r="N215" s="85"/>
      <c r="O215" s="87">
        <f t="shared" si="83"/>
        <v>0</v>
      </c>
      <c r="P215" s="41"/>
      <c r="Q215" s="80">
        <f t="shared" si="77"/>
        <v>0</v>
      </c>
      <c r="R215" s="18"/>
      <c r="S215" s="90">
        <f>SUM($C$40:C215)</f>
        <v>52614.309948772127</v>
      </c>
      <c r="T215" s="81"/>
      <c r="U215" s="80">
        <f>SUM($CD$32:CD209)</f>
        <v>52614.309948772338</v>
      </c>
      <c r="V215" s="18"/>
      <c r="W215" s="18"/>
      <c r="X215" s="18"/>
      <c r="AC215" s="3" t="s">
        <v>45</v>
      </c>
      <c r="CB215">
        <f t="shared" si="64"/>
        <v>182</v>
      </c>
      <c r="CC215" s="2" t="str">
        <f t="shared" si="59"/>
        <v/>
      </c>
      <c r="CD215" s="4" t="str">
        <f t="shared" si="60"/>
        <v/>
      </c>
      <c r="CE215" s="1" t="str">
        <f t="shared" si="61"/>
        <v/>
      </c>
      <c r="CF215" s="4" t="str">
        <f t="shared" si="62"/>
        <v/>
      </c>
      <c r="CG215" s="4">
        <f t="shared" si="78"/>
        <v>0</v>
      </c>
      <c r="CH215" s="4">
        <f t="shared" si="65"/>
        <v>0</v>
      </c>
      <c r="CI215" s="4">
        <f t="shared" si="63"/>
        <v>0</v>
      </c>
      <c r="CK215" s="83">
        <f t="shared" si="75"/>
        <v>83.237486466451372</v>
      </c>
      <c r="CL215" s="1">
        <f t="shared" si="66"/>
        <v>1250</v>
      </c>
      <c r="CM215" s="1">
        <f t="shared" si="73"/>
        <v>1166.7625135335486</v>
      </c>
      <c r="CN215" s="83">
        <f t="shared" si="74"/>
        <v>42104.710595379802</v>
      </c>
      <c r="CO215" s="74">
        <f t="shared" si="57"/>
        <v>176</v>
      </c>
    </row>
    <row r="216" spans="1:93" hidden="1" x14ac:dyDescent="0.35">
      <c r="A216" s="74" t="str">
        <f t="shared" si="67"/>
        <v/>
      </c>
      <c r="B216" s="75" t="str">
        <f t="shared" si="68"/>
        <v/>
      </c>
      <c r="C216" s="76">
        <f t="shared" si="69"/>
        <v>0</v>
      </c>
      <c r="D216" s="77">
        <f t="shared" si="70"/>
        <v>0</v>
      </c>
      <c r="E216" s="76">
        <f t="shared" si="82"/>
        <v>0</v>
      </c>
      <c r="F216" s="76"/>
      <c r="G216" s="76">
        <f t="shared" si="84"/>
        <v>0</v>
      </c>
      <c r="H216" s="76">
        <f t="shared" si="71"/>
        <v>0</v>
      </c>
      <c r="I216" s="91">
        <f t="shared" si="72"/>
        <v>0</v>
      </c>
      <c r="J216" s="16"/>
      <c r="M216" s="95"/>
      <c r="N216" s="85"/>
      <c r="O216" s="87">
        <f t="shared" si="83"/>
        <v>0</v>
      </c>
      <c r="P216" s="41"/>
      <c r="Q216" s="80">
        <f t="shared" si="77"/>
        <v>0</v>
      </c>
      <c r="R216" s="18"/>
      <c r="S216" s="90">
        <f>SUM($C$40:C216)</f>
        <v>52614.309948772127</v>
      </c>
      <c r="T216" s="81"/>
      <c r="U216" s="80">
        <f>SUM($CD$32:CD210)</f>
        <v>52614.309948772338</v>
      </c>
      <c r="V216" s="18"/>
      <c r="W216" s="18"/>
      <c r="X216" s="18"/>
      <c r="AC216" s="3" t="s">
        <v>45</v>
      </c>
      <c r="CB216">
        <f t="shared" si="64"/>
        <v>183</v>
      </c>
      <c r="CC216" s="2" t="str">
        <f t="shared" si="59"/>
        <v/>
      </c>
      <c r="CD216" s="4" t="str">
        <f t="shared" si="60"/>
        <v/>
      </c>
      <c r="CE216" s="1" t="str">
        <f t="shared" si="61"/>
        <v/>
      </c>
      <c r="CF216" s="4" t="str">
        <f t="shared" si="62"/>
        <v/>
      </c>
      <c r="CG216" s="4">
        <f t="shared" si="78"/>
        <v>0</v>
      </c>
      <c r="CH216" s="4">
        <f t="shared" si="65"/>
        <v>0</v>
      </c>
      <c r="CI216" s="4">
        <f t="shared" si="63"/>
        <v>0</v>
      </c>
      <c r="CK216" s="83">
        <f t="shared" si="75"/>
        <v>80.99308913139032</v>
      </c>
      <c r="CL216" s="1">
        <f t="shared" si="66"/>
        <v>1250</v>
      </c>
      <c r="CM216" s="1">
        <f t="shared" si="73"/>
        <v>1169.0069108686098</v>
      </c>
      <c r="CN216" s="83">
        <f t="shared" si="74"/>
        <v>40935.703684511194</v>
      </c>
      <c r="CO216" s="74">
        <f t="shared" si="57"/>
        <v>177</v>
      </c>
    </row>
    <row r="217" spans="1:93" hidden="1" x14ac:dyDescent="0.35">
      <c r="A217" s="74" t="str">
        <f t="shared" si="67"/>
        <v/>
      </c>
      <c r="B217" s="75" t="str">
        <f t="shared" si="68"/>
        <v/>
      </c>
      <c r="C217" s="76">
        <f t="shared" si="69"/>
        <v>0</v>
      </c>
      <c r="D217" s="77">
        <f t="shared" si="70"/>
        <v>0</v>
      </c>
      <c r="E217" s="76">
        <f t="shared" si="82"/>
        <v>0</v>
      </c>
      <c r="F217" s="76"/>
      <c r="G217" s="76">
        <f t="shared" si="84"/>
        <v>0</v>
      </c>
      <c r="H217" s="76">
        <f t="shared" si="71"/>
        <v>0</v>
      </c>
      <c r="I217" s="91">
        <f t="shared" si="72"/>
        <v>0</v>
      </c>
      <c r="J217" s="16"/>
      <c r="M217" s="95"/>
      <c r="N217" s="85"/>
      <c r="O217" s="87">
        <f t="shared" si="83"/>
        <v>0</v>
      </c>
      <c r="P217" s="41"/>
      <c r="Q217" s="80">
        <f t="shared" si="77"/>
        <v>0</v>
      </c>
      <c r="R217" s="18"/>
      <c r="S217" s="90">
        <f>SUM($C$40:C217)</f>
        <v>52614.309948772127</v>
      </c>
      <c r="T217" s="81"/>
      <c r="U217" s="80">
        <f>SUM($CD$32:CD211)</f>
        <v>52614.309948772338</v>
      </c>
      <c r="V217" s="18"/>
      <c r="W217" s="18"/>
      <c r="X217" s="18"/>
      <c r="AC217" s="3" t="s">
        <v>45</v>
      </c>
      <c r="CB217">
        <f t="shared" si="64"/>
        <v>184</v>
      </c>
      <c r="CC217" s="2" t="str">
        <f t="shared" si="59"/>
        <v/>
      </c>
      <c r="CD217" s="4" t="str">
        <f t="shared" si="60"/>
        <v/>
      </c>
      <c r="CE217" s="1" t="str">
        <f t="shared" si="61"/>
        <v/>
      </c>
      <c r="CF217" s="4" t="str">
        <f t="shared" si="62"/>
        <v/>
      </c>
      <c r="CG217" s="4">
        <f t="shared" si="78"/>
        <v>0</v>
      </c>
      <c r="CH217" s="4">
        <f t="shared" si="65"/>
        <v>0</v>
      </c>
      <c r="CI217" s="4">
        <f t="shared" si="63"/>
        <v>0</v>
      </c>
      <c r="CK217" s="83">
        <f t="shared" si="75"/>
        <v>78.744374448677789</v>
      </c>
      <c r="CL217" s="1">
        <f t="shared" si="66"/>
        <v>1250</v>
      </c>
      <c r="CM217" s="1">
        <f t="shared" si="73"/>
        <v>1171.2556255513223</v>
      </c>
      <c r="CN217" s="83">
        <f t="shared" si="74"/>
        <v>39764.448058959875</v>
      </c>
      <c r="CO217" s="74">
        <f t="shared" si="57"/>
        <v>178</v>
      </c>
    </row>
    <row r="218" spans="1:93" hidden="1" x14ac:dyDescent="0.35">
      <c r="A218" s="74" t="str">
        <f t="shared" si="67"/>
        <v/>
      </c>
      <c r="B218" s="75" t="str">
        <f t="shared" si="68"/>
        <v/>
      </c>
      <c r="C218" s="76">
        <f t="shared" si="69"/>
        <v>0</v>
      </c>
      <c r="D218" s="77">
        <f t="shared" si="70"/>
        <v>0</v>
      </c>
      <c r="E218" s="76">
        <f t="shared" si="82"/>
        <v>0</v>
      </c>
      <c r="F218" s="76"/>
      <c r="G218" s="76">
        <f t="shared" si="84"/>
        <v>0</v>
      </c>
      <c r="H218" s="76">
        <f t="shared" si="71"/>
        <v>0</v>
      </c>
      <c r="I218" s="91">
        <f t="shared" si="72"/>
        <v>0</v>
      </c>
      <c r="J218" s="16"/>
      <c r="M218" s="95"/>
      <c r="N218" s="85"/>
      <c r="O218" s="87">
        <f t="shared" si="83"/>
        <v>0</v>
      </c>
      <c r="P218" s="41"/>
      <c r="Q218" s="80">
        <f t="shared" si="77"/>
        <v>0</v>
      </c>
      <c r="R218" s="18"/>
      <c r="S218" s="90">
        <f>SUM($C$40:C218)</f>
        <v>52614.309948772127</v>
      </c>
      <c r="T218" s="81"/>
      <c r="U218" s="80">
        <f>SUM($CD$32:CD212)</f>
        <v>52614.309948772338</v>
      </c>
      <c r="V218" s="18"/>
      <c r="W218" s="18"/>
      <c r="X218" s="18"/>
      <c r="AC218" s="3" t="s">
        <v>45</v>
      </c>
      <c r="CB218">
        <f t="shared" si="64"/>
        <v>185</v>
      </c>
      <c r="CC218" s="2" t="str">
        <f t="shared" si="59"/>
        <v/>
      </c>
      <c r="CD218" s="4" t="str">
        <f t="shared" si="60"/>
        <v/>
      </c>
      <c r="CE218" s="1" t="str">
        <f t="shared" si="61"/>
        <v/>
      </c>
      <c r="CF218" s="4" t="str">
        <f t="shared" si="62"/>
        <v/>
      </c>
      <c r="CG218" s="4">
        <f t="shared" si="78"/>
        <v>0</v>
      </c>
      <c r="CH218" s="4">
        <f t="shared" si="65"/>
        <v>0</v>
      </c>
      <c r="CI218" s="4">
        <f t="shared" si="63"/>
        <v>0</v>
      </c>
      <c r="CK218" s="83">
        <f t="shared" si="75"/>
        <v>76.491334113415874</v>
      </c>
      <c r="CL218" s="1">
        <f t="shared" si="66"/>
        <v>1250</v>
      </c>
      <c r="CM218" s="1">
        <f t="shared" si="73"/>
        <v>1173.5086658865841</v>
      </c>
      <c r="CN218" s="83">
        <f t="shared" si="74"/>
        <v>38590.939393073291</v>
      </c>
      <c r="CO218" s="74">
        <f t="shared" si="57"/>
        <v>179</v>
      </c>
    </row>
    <row r="219" spans="1:93" hidden="1" x14ac:dyDescent="0.35">
      <c r="A219" s="74" t="str">
        <f t="shared" si="67"/>
        <v/>
      </c>
      <c r="B219" s="75" t="str">
        <f t="shared" si="68"/>
        <v/>
      </c>
      <c r="C219" s="76">
        <f t="shared" si="69"/>
        <v>0</v>
      </c>
      <c r="D219" s="77">
        <f t="shared" si="70"/>
        <v>0</v>
      </c>
      <c r="E219" s="76">
        <f t="shared" si="82"/>
        <v>0</v>
      </c>
      <c r="F219" s="76"/>
      <c r="G219" s="76">
        <f t="shared" si="84"/>
        <v>0</v>
      </c>
      <c r="H219" s="76">
        <f t="shared" si="71"/>
        <v>0</v>
      </c>
      <c r="I219" s="91">
        <f t="shared" si="72"/>
        <v>0</v>
      </c>
      <c r="J219" s="16"/>
      <c r="M219" s="95"/>
      <c r="N219" s="85">
        <v>15</v>
      </c>
      <c r="O219" s="87">
        <f>CN429</f>
        <v>0</v>
      </c>
      <c r="P219" s="41"/>
      <c r="Q219" s="80">
        <f t="shared" si="77"/>
        <v>0</v>
      </c>
      <c r="R219" s="18"/>
      <c r="S219" s="90">
        <f>SUM($C$40:C219)</f>
        <v>52614.309948772127</v>
      </c>
      <c r="T219" s="81">
        <v>15</v>
      </c>
      <c r="U219" s="80">
        <f>SUM($CD$32:CD213)</f>
        <v>52614.309948772338</v>
      </c>
      <c r="V219" s="18"/>
      <c r="W219" s="18"/>
      <c r="X219" s="18"/>
      <c r="AC219" s="3" t="s">
        <v>45</v>
      </c>
      <c r="CB219">
        <f t="shared" si="64"/>
        <v>186</v>
      </c>
      <c r="CC219" s="2" t="str">
        <f t="shared" si="59"/>
        <v/>
      </c>
      <c r="CD219" s="4" t="str">
        <f t="shared" si="60"/>
        <v/>
      </c>
      <c r="CE219" s="1" t="str">
        <f t="shared" si="61"/>
        <v/>
      </c>
      <c r="CF219" s="4" t="str">
        <f t="shared" si="62"/>
        <v/>
      </c>
      <c r="CG219" s="4">
        <f t="shared" si="78"/>
        <v>0</v>
      </c>
      <c r="CH219" s="4">
        <f t="shared" si="65"/>
        <v>0</v>
      </c>
      <c r="CI219" s="4">
        <f t="shared" si="63"/>
        <v>0</v>
      </c>
      <c r="CK219" s="83">
        <f t="shared" si="75"/>
        <v>74.233959804731256</v>
      </c>
      <c r="CL219" s="1">
        <f t="shared" si="66"/>
        <v>1250</v>
      </c>
      <c r="CM219" s="1">
        <f t="shared" si="73"/>
        <v>1175.7660401952687</v>
      </c>
      <c r="CN219" s="83">
        <f t="shared" si="74"/>
        <v>37415.173352878024</v>
      </c>
      <c r="CO219" s="74">
        <f t="shared" si="57"/>
        <v>180</v>
      </c>
    </row>
    <row r="220" spans="1:93" hidden="1" x14ac:dyDescent="0.35">
      <c r="A220" s="74" t="str">
        <f t="shared" si="67"/>
        <v/>
      </c>
      <c r="B220" s="75" t="str">
        <f t="shared" si="68"/>
        <v/>
      </c>
      <c r="C220" s="76">
        <f t="shared" si="69"/>
        <v>0</v>
      </c>
      <c r="D220" s="77">
        <f t="shared" si="70"/>
        <v>0</v>
      </c>
      <c r="E220" s="76">
        <f t="shared" si="82"/>
        <v>0</v>
      </c>
      <c r="F220" s="76"/>
      <c r="G220" s="76">
        <f t="shared" si="84"/>
        <v>0</v>
      </c>
      <c r="H220" s="76">
        <f t="shared" si="71"/>
        <v>0</v>
      </c>
      <c r="I220" s="91">
        <f t="shared" si="72"/>
        <v>0</v>
      </c>
      <c r="J220" s="16"/>
      <c r="M220" s="95"/>
      <c r="N220" s="85"/>
      <c r="O220" s="87">
        <f>O219-($O$219-$O$231)/12</f>
        <v>0</v>
      </c>
      <c r="P220" s="41"/>
      <c r="Q220" s="80">
        <f t="shared" si="77"/>
        <v>0</v>
      </c>
      <c r="R220" s="18"/>
      <c r="S220" s="90">
        <f>SUM($C$40:C220)</f>
        <v>52614.309948772127</v>
      </c>
      <c r="T220" s="81"/>
      <c r="U220" s="80">
        <f>SUM($CD$32:CD214)</f>
        <v>52614.309948772338</v>
      </c>
      <c r="V220" s="18"/>
      <c r="W220" s="18"/>
      <c r="X220" s="18"/>
      <c r="AC220" s="3" t="s">
        <v>45</v>
      </c>
      <c r="CB220">
        <f t="shared" si="64"/>
        <v>187</v>
      </c>
      <c r="CC220" s="2" t="str">
        <f t="shared" si="59"/>
        <v/>
      </c>
      <c r="CD220" s="4" t="str">
        <f t="shared" si="60"/>
        <v/>
      </c>
      <c r="CE220" s="1" t="str">
        <f t="shared" si="61"/>
        <v/>
      </c>
      <c r="CF220" s="4" t="str">
        <f t="shared" si="62"/>
        <v/>
      </c>
      <c r="CG220" s="4">
        <f t="shared" si="78"/>
        <v>0</v>
      </c>
      <c r="CH220" s="4">
        <f t="shared" si="65"/>
        <v>0</v>
      </c>
      <c r="CI220" s="4">
        <f t="shared" si="63"/>
        <v>0</v>
      </c>
      <c r="CK220" s="83">
        <f t="shared" si="75"/>
        <v>71.972243185744532</v>
      </c>
      <c r="CL220" s="1">
        <f t="shared" si="66"/>
        <v>1250</v>
      </c>
      <c r="CM220" s="1">
        <f t="shared" si="73"/>
        <v>1178.0277568142556</v>
      </c>
      <c r="CN220" s="83">
        <f t="shared" si="74"/>
        <v>36237.145596063769</v>
      </c>
      <c r="CO220" s="74">
        <f t="shared" ref="CO220:CO283" si="85">IF(CN219&lt;1,"",CO219+1)</f>
        <v>181</v>
      </c>
    </row>
    <row r="221" spans="1:93" hidden="1" x14ac:dyDescent="0.35">
      <c r="A221" s="74" t="str">
        <f t="shared" si="67"/>
        <v/>
      </c>
      <c r="B221" s="75" t="str">
        <f t="shared" si="68"/>
        <v/>
      </c>
      <c r="C221" s="76">
        <f t="shared" si="69"/>
        <v>0</v>
      </c>
      <c r="D221" s="77">
        <f t="shared" si="70"/>
        <v>0</v>
      </c>
      <c r="E221" s="76">
        <f t="shared" si="82"/>
        <v>0</v>
      </c>
      <c r="F221" s="76"/>
      <c r="G221" s="76">
        <f t="shared" ref="G221:G252" si="86">IF(G209 &gt; 1, IF(I220&lt;$E$16,(I220-D221+C221),G209), 0)</f>
        <v>0</v>
      </c>
      <c r="H221" s="76">
        <f t="shared" si="71"/>
        <v>0</v>
      </c>
      <c r="I221" s="91">
        <f t="shared" si="72"/>
        <v>0</v>
      </c>
      <c r="J221" s="16"/>
      <c r="M221" s="95"/>
      <c r="N221" s="85"/>
      <c r="O221" s="87">
        <f t="shared" ref="O221:O230" si="87">O220-($O$219-$O$231)/12</f>
        <v>0</v>
      </c>
      <c r="P221" s="41"/>
      <c r="Q221" s="80">
        <f t="shared" si="77"/>
        <v>0</v>
      </c>
      <c r="R221" s="18"/>
      <c r="S221" s="90">
        <f>SUM($C$40:C221)</f>
        <v>52614.309948772127</v>
      </c>
      <c r="T221" s="81"/>
      <c r="U221" s="80">
        <f>SUM($CD$32:CD215)</f>
        <v>52614.309948772338</v>
      </c>
      <c r="V221" s="18"/>
      <c r="W221" s="18"/>
      <c r="X221" s="18"/>
      <c r="AC221" s="3" t="s">
        <v>45</v>
      </c>
      <c r="CB221">
        <f t="shared" si="64"/>
        <v>188</v>
      </c>
      <c r="CC221" s="2" t="str">
        <f t="shared" si="59"/>
        <v/>
      </c>
      <c r="CD221" s="4" t="str">
        <f t="shared" si="60"/>
        <v/>
      </c>
      <c r="CE221" s="1" t="str">
        <f t="shared" si="61"/>
        <v/>
      </c>
      <c r="CF221" s="4" t="str">
        <f t="shared" si="62"/>
        <v/>
      </c>
      <c r="CG221" s="4">
        <f t="shared" si="78"/>
        <v>0</v>
      </c>
      <c r="CH221" s="4">
        <f t="shared" si="65"/>
        <v>0</v>
      </c>
      <c r="CI221" s="4">
        <f t="shared" si="63"/>
        <v>0</v>
      </c>
      <c r="CK221" s="83">
        <f t="shared" si="75"/>
        <v>69.706175903539332</v>
      </c>
      <c r="CL221" s="1">
        <f t="shared" si="66"/>
        <v>1250</v>
      </c>
      <c r="CM221" s="1">
        <f t="shared" si="73"/>
        <v>1180.2938240964606</v>
      </c>
      <c r="CN221" s="83">
        <f t="shared" si="74"/>
        <v>35056.851771967311</v>
      </c>
      <c r="CO221" s="74">
        <f t="shared" si="85"/>
        <v>182</v>
      </c>
    </row>
    <row r="222" spans="1:93" hidden="1" x14ac:dyDescent="0.35">
      <c r="A222" s="74" t="str">
        <f t="shared" si="67"/>
        <v/>
      </c>
      <c r="B222" s="75" t="str">
        <f t="shared" si="68"/>
        <v/>
      </c>
      <c r="C222" s="76">
        <f t="shared" si="69"/>
        <v>0</v>
      </c>
      <c r="D222" s="77">
        <f t="shared" si="70"/>
        <v>0</v>
      </c>
      <c r="E222" s="76">
        <f t="shared" si="82"/>
        <v>0</v>
      </c>
      <c r="F222" s="76"/>
      <c r="G222" s="76">
        <f t="shared" si="86"/>
        <v>0</v>
      </c>
      <c r="H222" s="76">
        <f t="shared" si="71"/>
        <v>0</v>
      </c>
      <c r="I222" s="91">
        <f t="shared" si="72"/>
        <v>0</v>
      </c>
      <c r="J222" s="16"/>
      <c r="M222" s="95"/>
      <c r="N222" s="85"/>
      <c r="O222" s="87">
        <f t="shared" si="87"/>
        <v>0</v>
      </c>
      <c r="P222" s="41"/>
      <c r="Q222" s="80">
        <f t="shared" si="77"/>
        <v>0</v>
      </c>
      <c r="R222" s="18"/>
      <c r="S222" s="90">
        <f>SUM($C$40:C222)</f>
        <v>52614.309948772127</v>
      </c>
      <c r="T222" s="81"/>
      <c r="U222" s="80">
        <f>SUM($CD$32:CD216)</f>
        <v>52614.309948772338</v>
      </c>
      <c r="V222" s="18"/>
      <c r="W222" s="18"/>
      <c r="X222" s="18"/>
      <c r="AC222" s="3" t="s">
        <v>45</v>
      </c>
      <c r="CB222">
        <f t="shared" si="64"/>
        <v>189</v>
      </c>
      <c r="CC222" s="2" t="str">
        <f t="shared" si="59"/>
        <v/>
      </c>
      <c r="CD222" s="4" t="str">
        <f t="shared" si="60"/>
        <v/>
      </c>
      <c r="CE222" s="1" t="str">
        <f t="shared" si="61"/>
        <v/>
      </c>
      <c r="CF222" s="4" t="str">
        <f t="shared" si="62"/>
        <v/>
      </c>
      <c r="CG222" s="4">
        <f t="shared" si="78"/>
        <v>0</v>
      </c>
      <c r="CH222" s="4">
        <f t="shared" si="65"/>
        <v>0</v>
      </c>
      <c r="CI222" s="4">
        <f t="shared" si="63"/>
        <v>0</v>
      </c>
      <c r="CK222" s="83">
        <f t="shared" si="75"/>
        <v>67.435749589131561</v>
      </c>
      <c r="CL222" s="1">
        <f t="shared" si="66"/>
        <v>1250</v>
      </c>
      <c r="CM222" s="1">
        <f t="shared" si="73"/>
        <v>1182.5642504108685</v>
      </c>
      <c r="CN222" s="83">
        <f t="shared" si="74"/>
        <v>33874.287521556442</v>
      </c>
      <c r="CO222" s="74">
        <f t="shared" si="85"/>
        <v>183</v>
      </c>
    </row>
    <row r="223" spans="1:93" hidden="1" x14ac:dyDescent="0.35">
      <c r="A223" s="74" t="str">
        <f t="shared" si="67"/>
        <v/>
      </c>
      <c r="B223" s="75" t="str">
        <f t="shared" si="68"/>
        <v/>
      </c>
      <c r="C223" s="76">
        <f t="shared" si="69"/>
        <v>0</v>
      </c>
      <c r="D223" s="77">
        <f t="shared" si="70"/>
        <v>0</v>
      </c>
      <c r="E223" s="76">
        <f t="shared" si="82"/>
        <v>0</v>
      </c>
      <c r="F223" s="76"/>
      <c r="G223" s="76">
        <f t="shared" si="86"/>
        <v>0</v>
      </c>
      <c r="H223" s="76">
        <f t="shared" si="71"/>
        <v>0</v>
      </c>
      <c r="I223" s="91">
        <f t="shared" si="72"/>
        <v>0</v>
      </c>
      <c r="J223" s="16"/>
      <c r="M223" s="95"/>
      <c r="N223" s="85"/>
      <c r="O223" s="87">
        <f t="shared" si="87"/>
        <v>0</v>
      </c>
      <c r="P223" s="41"/>
      <c r="Q223" s="80">
        <f t="shared" si="77"/>
        <v>0</v>
      </c>
      <c r="R223" s="18"/>
      <c r="S223" s="90">
        <f>SUM($C$40:C223)</f>
        <v>52614.309948772127</v>
      </c>
      <c r="T223" s="81"/>
      <c r="U223" s="80">
        <f>SUM($CD$32:CD217)</f>
        <v>52614.309948772338</v>
      </c>
      <c r="V223" s="18"/>
      <c r="W223" s="18"/>
      <c r="X223" s="18"/>
      <c r="AC223" s="3" t="s">
        <v>45</v>
      </c>
      <c r="CB223">
        <f t="shared" si="64"/>
        <v>190</v>
      </c>
      <c r="CC223" s="2" t="str">
        <f t="shared" si="59"/>
        <v/>
      </c>
      <c r="CD223" s="4" t="str">
        <f t="shared" si="60"/>
        <v/>
      </c>
      <c r="CE223" s="1" t="str">
        <f t="shared" si="61"/>
        <v/>
      </c>
      <c r="CF223" s="4" t="str">
        <f t="shared" si="62"/>
        <v/>
      </c>
      <c r="CG223" s="4">
        <f t="shared" si="78"/>
        <v>0</v>
      </c>
      <c r="CH223" s="4">
        <f t="shared" si="65"/>
        <v>0</v>
      </c>
      <c r="CI223" s="4">
        <f t="shared" si="63"/>
        <v>0</v>
      </c>
      <c r="CK223" s="83">
        <f t="shared" si="75"/>
        <v>65.160955857438438</v>
      </c>
      <c r="CL223" s="1">
        <f t="shared" si="66"/>
        <v>1250</v>
      </c>
      <c r="CM223" s="1">
        <f t="shared" si="73"/>
        <v>1184.8390441425615</v>
      </c>
      <c r="CN223" s="83">
        <f t="shared" si="74"/>
        <v>32689.44847741388</v>
      </c>
      <c r="CO223" s="74">
        <f t="shared" si="85"/>
        <v>184</v>
      </c>
    </row>
    <row r="224" spans="1:93" hidden="1" x14ac:dyDescent="0.35">
      <c r="A224" s="74" t="str">
        <f t="shared" si="67"/>
        <v/>
      </c>
      <c r="B224" s="75" t="str">
        <f t="shared" si="68"/>
        <v/>
      </c>
      <c r="C224" s="76">
        <f t="shared" si="69"/>
        <v>0</v>
      </c>
      <c r="D224" s="77">
        <f t="shared" si="70"/>
        <v>0</v>
      </c>
      <c r="E224" s="76">
        <f t="shared" si="82"/>
        <v>0</v>
      </c>
      <c r="F224" s="76"/>
      <c r="G224" s="76">
        <f t="shared" si="86"/>
        <v>0</v>
      </c>
      <c r="H224" s="76">
        <f t="shared" si="71"/>
        <v>0</v>
      </c>
      <c r="I224" s="91">
        <f t="shared" si="72"/>
        <v>0</v>
      </c>
      <c r="J224" s="16"/>
      <c r="M224" s="95"/>
      <c r="N224" s="85"/>
      <c r="O224" s="87">
        <f t="shared" si="87"/>
        <v>0</v>
      </c>
      <c r="P224" s="41"/>
      <c r="Q224" s="80">
        <f t="shared" si="77"/>
        <v>0</v>
      </c>
      <c r="R224" s="18"/>
      <c r="S224" s="90">
        <f>SUM($C$40:C224)</f>
        <v>52614.309948772127</v>
      </c>
      <c r="T224" s="81"/>
      <c r="U224" s="80">
        <f>SUM($CD$32:CD218)</f>
        <v>52614.309948772338</v>
      </c>
      <c r="V224" s="18"/>
      <c r="W224" s="18"/>
      <c r="X224" s="18"/>
      <c r="AC224" s="3" t="s">
        <v>45</v>
      </c>
      <c r="CB224">
        <f t="shared" si="64"/>
        <v>191</v>
      </c>
      <c r="CC224" s="2" t="str">
        <f t="shared" si="59"/>
        <v/>
      </c>
      <c r="CD224" s="4" t="str">
        <f t="shared" si="60"/>
        <v/>
      </c>
      <c r="CE224" s="1" t="str">
        <f t="shared" si="61"/>
        <v/>
      </c>
      <c r="CF224" s="4" t="str">
        <f t="shared" si="62"/>
        <v/>
      </c>
      <c r="CG224" s="4">
        <f t="shared" si="78"/>
        <v>0</v>
      </c>
      <c r="CH224" s="4">
        <f t="shared" si="65"/>
        <v>0</v>
      </c>
      <c r="CI224" s="4">
        <f t="shared" si="63"/>
        <v>0</v>
      </c>
      <c r="CK224" s="83">
        <f t="shared" si="75"/>
        <v>62.88178630724753</v>
      </c>
      <c r="CL224" s="1">
        <f t="shared" si="66"/>
        <v>1250</v>
      </c>
      <c r="CM224" s="1">
        <f t="shared" si="73"/>
        <v>1187.1182136927525</v>
      </c>
      <c r="CN224" s="83">
        <f t="shared" si="74"/>
        <v>31502.330263721127</v>
      </c>
      <c r="CO224" s="74">
        <f t="shared" si="85"/>
        <v>185</v>
      </c>
    </row>
    <row r="225" spans="1:93" hidden="1" x14ac:dyDescent="0.35">
      <c r="A225" s="74" t="str">
        <f t="shared" si="67"/>
        <v/>
      </c>
      <c r="B225" s="75" t="str">
        <f t="shared" si="68"/>
        <v/>
      </c>
      <c r="C225" s="76">
        <f t="shared" si="69"/>
        <v>0</v>
      </c>
      <c r="D225" s="77">
        <f t="shared" si="70"/>
        <v>0</v>
      </c>
      <c r="E225" s="76">
        <f t="shared" si="82"/>
        <v>0</v>
      </c>
      <c r="F225" s="76"/>
      <c r="G225" s="76">
        <f t="shared" si="86"/>
        <v>0</v>
      </c>
      <c r="H225" s="76">
        <f t="shared" si="71"/>
        <v>0</v>
      </c>
      <c r="I225" s="91">
        <f t="shared" si="72"/>
        <v>0</v>
      </c>
      <c r="J225" s="16"/>
      <c r="M225" s="95"/>
      <c r="N225" s="85"/>
      <c r="O225" s="87">
        <f t="shared" si="87"/>
        <v>0</v>
      </c>
      <c r="P225" s="41"/>
      <c r="Q225" s="80">
        <f t="shared" si="77"/>
        <v>0</v>
      </c>
      <c r="R225" s="18"/>
      <c r="S225" s="90">
        <f>SUM($C$40:C225)</f>
        <v>52614.309948772127</v>
      </c>
      <c r="T225" s="81"/>
      <c r="U225" s="80">
        <f>SUM($CD$32:CD219)</f>
        <v>52614.309948772338</v>
      </c>
      <c r="V225" s="18"/>
      <c r="W225" s="18"/>
      <c r="X225" s="18"/>
      <c r="AC225" s="3" t="s">
        <v>45</v>
      </c>
      <c r="CB225">
        <f t="shared" si="64"/>
        <v>192</v>
      </c>
      <c r="CC225" s="2" t="str">
        <f t="shared" si="59"/>
        <v/>
      </c>
      <c r="CD225" s="4" t="str">
        <f t="shared" si="60"/>
        <v/>
      </c>
      <c r="CE225" s="1" t="str">
        <f t="shared" si="61"/>
        <v/>
      </c>
      <c r="CF225" s="4" t="str">
        <f t="shared" si="62"/>
        <v/>
      </c>
      <c r="CG225" s="4">
        <f t="shared" si="78"/>
        <v>0</v>
      </c>
      <c r="CH225" s="4">
        <f t="shared" si="65"/>
        <v>0</v>
      </c>
      <c r="CI225" s="4">
        <f t="shared" si="63"/>
        <v>0</v>
      </c>
      <c r="CK225" s="83">
        <f t="shared" si="75"/>
        <v>60.598232521185786</v>
      </c>
      <c r="CL225" s="1">
        <f t="shared" si="66"/>
        <v>1250</v>
      </c>
      <c r="CM225" s="1">
        <f t="shared" si="73"/>
        <v>1189.4017674788142</v>
      </c>
      <c r="CN225" s="83">
        <f t="shared" si="74"/>
        <v>30312.928496242312</v>
      </c>
      <c r="CO225" s="74">
        <f t="shared" si="85"/>
        <v>186</v>
      </c>
    </row>
    <row r="226" spans="1:93" hidden="1" x14ac:dyDescent="0.35">
      <c r="A226" s="74" t="str">
        <f t="shared" si="67"/>
        <v/>
      </c>
      <c r="B226" s="75" t="str">
        <f t="shared" si="68"/>
        <v/>
      </c>
      <c r="C226" s="76">
        <f t="shared" si="69"/>
        <v>0</v>
      </c>
      <c r="D226" s="77">
        <f t="shared" si="70"/>
        <v>0</v>
      </c>
      <c r="E226" s="76">
        <f t="shared" si="82"/>
        <v>0</v>
      </c>
      <c r="F226" s="76"/>
      <c r="G226" s="76">
        <f t="shared" si="86"/>
        <v>0</v>
      </c>
      <c r="H226" s="76">
        <f t="shared" si="71"/>
        <v>0</v>
      </c>
      <c r="I226" s="91">
        <f t="shared" si="72"/>
        <v>0</v>
      </c>
      <c r="J226" s="16"/>
      <c r="M226" s="95"/>
      <c r="N226" s="85"/>
      <c r="O226" s="87">
        <f t="shared" si="87"/>
        <v>0</v>
      </c>
      <c r="P226" s="41"/>
      <c r="Q226" s="80">
        <f t="shared" si="77"/>
        <v>0</v>
      </c>
      <c r="R226" s="18"/>
      <c r="S226" s="90">
        <f>SUM($C$40:C226)</f>
        <v>52614.309948772127</v>
      </c>
      <c r="T226" s="81"/>
      <c r="U226" s="80">
        <f>SUM($CD$32:CD220)</f>
        <v>52614.309948772338</v>
      </c>
      <c r="V226" s="18"/>
      <c r="W226" s="18"/>
      <c r="X226" s="18"/>
      <c r="AC226" s="3" t="s">
        <v>45</v>
      </c>
      <c r="CB226">
        <f t="shared" si="64"/>
        <v>193</v>
      </c>
      <c r="CC226" s="2" t="str">
        <f t="shared" ref="CC226:CC289" si="88">IF(CI225&lt;1,"",$CF$8)</f>
        <v/>
      </c>
      <c r="CD226" s="4" t="str">
        <f t="shared" ref="CD226:CD289" si="89">IF(CI225&lt;1,"",(CI225*(CC226*30)/360))</f>
        <v/>
      </c>
      <c r="CE226" s="1" t="str">
        <f t="shared" ref="CE226:CE289" si="90">IF(CI225&lt;1,"",$CF$10)</f>
        <v/>
      </c>
      <c r="CF226" s="4" t="str">
        <f t="shared" ref="CF226:CF289" si="91">IF(CI225&lt;1,"",$CF$15)</f>
        <v/>
      </c>
      <c r="CG226" s="4">
        <f t="shared" si="78"/>
        <v>0</v>
      </c>
      <c r="CH226" s="4">
        <f t="shared" si="65"/>
        <v>0</v>
      </c>
      <c r="CI226" s="4">
        <f t="shared" ref="CI226:CI289" si="92">IF(CI225-CH226&lt;1,0,CI225-CH226)</f>
        <v>0</v>
      </c>
      <c r="CK226" s="83">
        <f t="shared" si="75"/>
        <v>58.310286065688331</v>
      </c>
      <c r="CL226" s="1">
        <f t="shared" si="66"/>
        <v>1250</v>
      </c>
      <c r="CM226" s="1">
        <f t="shared" si="73"/>
        <v>1191.6897139343116</v>
      </c>
      <c r="CN226" s="83">
        <f t="shared" si="74"/>
        <v>29121.238782307999</v>
      </c>
      <c r="CO226" s="74">
        <f t="shared" si="85"/>
        <v>187</v>
      </c>
    </row>
    <row r="227" spans="1:93" hidden="1" x14ac:dyDescent="0.35">
      <c r="A227" s="74" t="str">
        <f t="shared" si="67"/>
        <v/>
      </c>
      <c r="B227" s="75" t="str">
        <f t="shared" si="68"/>
        <v/>
      </c>
      <c r="C227" s="76">
        <f t="shared" si="69"/>
        <v>0</v>
      </c>
      <c r="D227" s="77">
        <f t="shared" si="70"/>
        <v>0</v>
      </c>
      <c r="E227" s="76">
        <f t="shared" si="82"/>
        <v>0</v>
      </c>
      <c r="F227" s="76"/>
      <c r="G227" s="76">
        <f t="shared" si="86"/>
        <v>0</v>
      </c>
      <c r="H227" s="76">
        <f t="shared" si="71"/>
        <v>0</v>
      </c>
      <c r="I227" s="91">
        <f t="shared" si="72"/>
        <v>0</v>
      </c>
      <c r="J227" s="16"/>
      <c r="M227" s="95"/>
      <c r="N227" s="85"/>
      <c r="O227" s="87">
        <f t="shared" si="87"/>
        <v>0</v>
      </c>
      <c r="P227" s="41"/>
      <c r="Q227" s="80">
        <f t="shared" si="77"/>
        <v>0</v>
      </c>
      <c r="R227" s="18"/>
      <c r="S227" s="90">
        <f>SUM($C$40:C227)</f>
        <v>52614.309948772127</v>
      </c>
      <c r="T227" s="81"/>
      <c r="U227" s="80">
        <f>SUM($CD$32:CD221)</f>
        <v>52614.309948772338</v>
      </c>
      <c r="V227" s="18"/>
      <c r="W227" s="18"/>
      <c r="X227" s="18"/>
      <c r="AC227" s="3" t="s">
        <v>45</v>
      </c>
      <c r="CB227">
        <f t="shared" ref="CB227:CB290" si="93">SUM(CB226+1)</f>
        <v>194</v>
      </c>
      <c r="CC227" s="2" t="str">
        <f t="shared" si="88"/>
        <v/>
      </c>
      <c r="CD227" s="4" t="str">
        <f t="shared" si="89"/>
        <v/>
      </c>
      <c r="CE227" s="1" t="str">
        <f t="shared" si="90"/>
        <v/>
      </c>
      <c r="CF227" s="4" t="str">
        <f t="shared" si="91"/>
        <v/>
      </c>
      <c r="CG227" s="4">
        <f t="shared" si="78"/>
        <v>0</v>
      </c>
      <c r="CH227" s="4">
        <f t="shared" ref="CH227:CH290" si="94">IF(CI226&lt;1,0,(CE227+CF227+CG227)-CD227)</f>
        <v>0</v>
      </c>
      <c r="CI227" s="4">
        <f t="shared" si="92"/>
        <v>0</v>
      </c>
      <c r="CK227" s="83">
        <f t="shared" si="75"/>
        <v>56.017938490967474</v>
      </c>
      <c r="CL227" s="1">
        <f t="shared" si="66"/>
        <v>1250</v>
      </c>
      <c r="CM227" s="1">
        <f t="shared" si="73"/>
        <v>1193.9820615090325</v>
      </c>
      <c r="CN227" s="83">
        <f t="shared" si="74"/>
        <v>27927.256720798967</v>
      </c>
      <c r="CO227" s="74">
        <f t="shared" si="85"/>
        <v>188</v>
      </c>
    </row>
    <row r="228" spans="1:93" hidden="1" x14ac:dyDescent="0.35">
      <c r="A228" s="74" t="str">
        <f t="shared" si="67"/>
        <v/>
      </c>
      <c r="B228" s="75" t="str">
        <f t="shared" si="68"/>
        <v/>
      </c>
      <c r="C228" s="76">
        <f t="shared" si="69"/>
        <v>0</v>
      </c>
      <c r="D228" s="77">
        <f t="shared" si="70"/>
        <v>0</v>
      </c>
      <c r="E228" s="76">
        <f t="shared" si="82"/>
        <v>0</v>
      </c>
      <c r="F228" s="76"/>
      <c r="G228" s="76">
        <f t="shared" si="86"/>
        <v>0</v>
      </c>
      <c r="H228" s="76">
        <f t="shared" si="71"/>
        <v>0</v>
      </c>
      <c r="I228" s="91">
        <f t="shared" si="72"/>
        <v>0</v>
      </c>
      <c r="J228" s="16"/>
      <c r="M228" s="95"/>
      <c r="N228" s="85"/>
      <c r="O228" s="87">
        <f t="shared" si="87"/>
        <v>0</v>
      </c>
      <c r="P228" s="41"/>
      <c r="Q228" s="80">
        <f t="shared" si="77"/>
        <v>0</v>
      </c>
      <c r="R228" s="18"/>
      <c r="S228" s="90">
        <f>SUM($C$40:C228)</f>
        <v>52614.309948772127</v>
      </c>
      <c r="T228" s="81"/>
      <c r="U228" s="80">
        <f>SUM($CD$32:CD222)</f>
        <v>52614.309948772338</v>
      </c>
      <c r="V228" s="18"/>
      <c r="W228" s="18"/>
      <c r="X228" s="18"/>
      <c r="AC228" s="3" t="s">
        <v>45</v>
      </c>
      <c r="CB228">
        <f t="shared" si="93"/>
        <v>195</v>
      </c>
      <c r="CC228" s="2" t="str">
        <f t="shared" si="88"/>
        <v/>
      </c>
      <c r="CD228" s="4" t="str">
        <f t="shared" si="89"/>
        <v/>
      </c>
      <c r="CE228" s="1" t="str">
        <f t="shared" si="90"/>
        <v/>
      </c>
      <c r="CF228" s="4" t="str">
        <f t="shared" si="91"/>
        <v/>
      </c>
      <c r="CG228" s="4">
        <f t="shared" si="78"/>
        <v>0</v>
      </c>
      <c r="CH228" s="4">
        <f t="shared" si="94"/>
        <v>0</v>
      </c>
      <c r="CI228" s="4">
        <f t="shared" si="92"/>
        <v>0</v>
      </c>
      <c r="CK228" s="83">
        <f t="shared" si="75"/>
        <v>53.721181330981352</v>
      </c>
      <c r="CL228" s="1">
        <f t="shared" si="66"/>
        <v>1250</v>
      </c>
      <c r="CM228" s="1">
        <f t="shared" si="73"/>
        <v>1196.2788186690186</v>
      </c>
      <c r="CN228" s="83">
        <f t="shared" si="74"/>
        <v>26730.977902129947</v>
      </c>
      <c r="CO228" s="74">
        <f t="shared" si="85"/>
        <v>189</v>
      </c>
    </row>
    <row r="229" spans="1:93" hidden="1" x14ac:dyDescent="0.35">
      <c r="A229" s="74" t="str">
        <f t="shared" si="67"/>
        <v/>
      </c>
      <c r="B229" s="75" t="str">
        <f t="shared" si="68"/>
        <v/>
      </c>
      <c r="C229" s="76">
        <f t="shared" si="69"/>
        <v>0</v>
      </c>
      <c r="D229" s="77">
        <f t="shared" si="70"/>
        <v>0</v>
      </c>
      <c r="E229" s="76">
        <f t="shared" si="82"/>
        <v>0</v>
      </c>
      <c r="F229" s="76"/>
      <c r="G229" s="76">
        <f t="shared" si="86"/>
        <v>0</v>
      </c>
      <c r="H229" s="76">
        <f t="shared" si="71"/>
        <v>0</v>
      </c>
      <c r="I229" s="91">
        <f t="shared" si="72"/>
        <v>0</v>
      </c>
      <c r="J229" s="16"/>
      <c r="M229" s="95"/>
      <c r="N229" s="85"/>
      <c r="O229" s="87">
        <f t="shared" si="87"/>
        <v>0</v>
      </c>
      <c r="P229" s="41"/>
      <c r="Q229" s="80">
        <f t="shared" si="77"/>
        <v>0</v>
      </c>
      <c r="R229" s="18"/>
      <c r="S229" s="90">
        <f>SUM($C$40:C229)</f>
        <v>52614.309948772127</v>
      </c>
      <c r="T229" s="81"/>
      <c r="U229" s="80">
        <f>SUM($CD$32:CD223)</f>
        <v>52614.309948772338</v>
      </c>
      <c r="V229" s="18"/>
      <c r="W229" s="18"/>
      <c r="X229" s="18"/>
      <c r="AC229" s="3" t="s">
        <v>45</v>
      </c>
      <c r="CB229">
        <f t="shared" si="93"/>
        <v>196</v>
      </c>
      <c r="CC229" s="2" t="str">
        <f t="shared" si="88"/>
        <v/>
      </c>
      <c r="CD229" s="4" t="str">
        <f t="shared" si="89"/>
        <v/>
      </c>
      <c r="CE229" s="1" t="str">
        <f t="shared" si="90"/>
        <v/>
      </c>
      <c r="CF229" s="4" t="str">
        <f t="shared" si="91"/>
        <v/>
      </c>
      <c r="CG229" s="4">
        <f t="shared" si="78"/>
        <v>0</v>
      </c>
      <c r="CH229" s="4">
        <f t="shared" si="94"/>
        <v>0</v>
      </c>
      <c r="CI229" s="4">
        <f t="shared" si="92"/>
        <v>0</v>
      </c>
      <c r="CK229" s="83">
        <f t="shared" si="75"/>
        <v>51.420006103402748</v>
      </c>
      <c r="CL229" s="1">
        <f t="shared" si="66"/>
        <v>1250</v>
      </c>
      <c r="CM229" s="1">
        <f t="shared" si="73"/>
        <v>1198.5799938965972</v>
      </c>
      <c r="CN229" s="83">
        <f t="shared" si="74"/>
        <v>25532.39790823335</v>
      </c>
      <c r="CO229" s="74">
        <f t="shared" si="85"/>
        <v>190</v>
      </c>
    </row>
    <row r="230" spans="1:93" hidden="1" x14ac:dyDescent="0.35">
      <c r="A230" s="74" t="str">
        <f t="shared" si="67"/>
        <v/>
      </c>
      <c r="B230" s="75" t="str">
        <f t="shared" si="68"/>
        <v/>
      </c>
      <c r="C230" s="76">
        <f t="shared" si="69"/>
        <v>0</v>
      </c>
      <c r="D230" s="77">
        <f t="shared" si="70"/>
        <v>0</v>
      </c>
      <c r="E230" s="76">
        <f t="shared" si="82"/>
        <v>0</v>
      </c>
      <c r="F230" s="76"/>
      <c r="G230" s="76">
        <f t="shared" si="86"/>
        <v>0</v>
      </c>
      <c r="H230" s="76">
        <f t="shared" si="71"/>
        <v>0</v>
      </c>
      <c r="I230" s="91">
        <f t="shared" si="72"/>
        <v>0</v>
      </c>
      <c r="J230" s="16"/>
      <c r="M230" s="95"/>
      <c r="N230" s="85"/>
      <c r="O230" s="87">
        <f t="shared" si="87"/>
        <v>0</v>
      </c>
      <c r="P230" s="41"/>
      <c r="Q230" s="80">
        <f t="shared" si="77"/>
        <v>0</v>
      </c>
      <c r="R230" s="18"/>
      <c r="S230" s="90">
        <f>SUM($C$40:C230)</f>
        <v>52614.309948772127</v>
      </c>
      <c r="T230" s="81"/>
      <c r="U230" s="80">
        <f>SUM($CD$32:CD224)</f>
        <v>52614.309948772338</v>
      </c>
      <c r="V230" s="18"/>
      <c r="W230" s="18"/>
      <c r="X230" s="18"/>
      <c r="AC230" s="3" t="s">
        <v>45</v>
      </c>
      <c r="CB230">
        <f t="shared" si="93"/>
        <v>197</v>
      </c>
      <c r="CC230" s="2" t="str">
        <f t="shared" si="88"/>
        <v/>
      </c>
      <c r="CD230" s="4" t="str">
        <f t="shared" si="89"/>
        <v/>
      </c>
      <c r="CE230" s="1" t="str">
        <f t="shared" si="90"/>
        <v/>
      </c>
      <c r="CF230" s="4" t="str">
        <f t="shared" si="91"/>
        <v/>
      </c>
      <c r="CG230" s="4">
        <f t="shared" si="78"/>
        <v>0</v>
      </c>
      <c r="CH230" s="4">
        <f t="shared" si="94"/>
        <v>0</v>
      </c>
      <c r="CI230" s="4">
        <f t="shared" si="92"/>
        <v>0</v>
      </c>
      <c r="CK230" s="83">
        <f t="shared" si="75"/>
        <v>49.114404309587762</v>
      </c>
      <c r="CL230" s="1">
        <f t="shared" si="66"/>
        <v>1250</v>
      </c>
      <c r="CM230" s="1">
        <f t="shared" si="73"/>
        <v>1200.8855956904122</v>
      </c>
      <c r="CN230" s="83">
        <f t="shared" si="74"/>
        <v>24331.512312542938</v>
      </c>
      <c r="CO230" s="74">
        <f t="shared" si="85"/>
        <v>191</v>
      </c>
    </row>
    <row r="231" spans="1:93" hidden="1" x14ac:dyDescent="0.35">
      <c r="A231" s="74" t="str">
        <f t="shared" si="67"/>
        <v/>
      </c>
      <c r="B231" s="75" t="str">
        <f t="shared" si="68"/>
        <v/>
      </c>
      <c r="C231" s="76">
        <f t="shared" si="69"/>
        <v>0</v>
      </c>
      <c r="D231" s="77">
        <f t="shared" si="70"/>
        <v>0</v>
      </c>
      <c r="E231" s="76">
        <f t="shared" si="82"/>
        <v>0</v>
      </c>
      <c r="F231" s="76"/>
      <c r="G231" s="76">
        <f t="shared" si="86"/>
        <v>0</v>
      </c>
      <c r="H231" s="76">
        <f t="shared" si="71"/>
        <v>0</v>
      </c>
      <c r="I231" s="91">
        <f t="shared" si="72"/>
        <v>0</v>
      </c>
      <c r="J231" s="16"/>
      <c r="M231" s="95"/>
      <c r="N231" s="85" t="s">
        <v>45</v>
      </c>
      <c r="O231" s="87">
        <f>CN455</f>
        <v>0</v>
      </c>
      <c r="P231" s="41"/>
      <c r="Q231" s="80">
        <f t="shared" si="77"/>
        <v>0</v>
      </c>
      <c r="R231" s="18"/>
      <c r="S231" s="90">
        <f>SUM($C$40:C231)</f>
        <v>52614.309948772127</v>
      </c>
      <c r="T231" s="81">
        <v>16</v>
      </c>
      <c r="U231" s="80">
        <f>SUM($CD$32:CD225)</f>
        <v>52614.309948772338</v>
      </c>
      <c r="V231" s="18"/>
      <c r="W231" s="18"/>
      <c r="X231" s="18"/>
      <c r="AC231" s="3" t="s">
        <v>45</v>
      </c>
      <c r="CB231">
        <f t="shared" si="93"/>
        <v>198</v>
      </c>
      <c r="CC231" s="2" t="str">
        <f t="shared" si="88"/>
        <v/>
      </c>
      <c r="CD231" s="4" t="str">
        <f t="shared" si="89"/>
        <v/>
      </c>
      <c r="CE231" s="1" t="str">
        <f t="shared" si="90"/>
        <v/>
      </c>
      <c r="CF231" s="4" t="str">
        <f t="shared" si="91"/>
        <v/>
      </c>
      <c r="CG231" s="4">
        <f t="shared" si="78"/>
        <v>0</v>
      </c>
      <c r="CH231" s="4">
        <f t="shared" si="94"/>
        <v>0</v>
      </c>
      <c r="CI231" s="4">
        <f t="shared" si="92"/>
        <v>0</v>
      </c>
      <c r="CK231" s="83">
        <f t="shared" si="75"/>
        <v>46.804367434544403</v>
      </c>
      <c r="CL231" s="1">
        <f t="shared" si="66"/>
        <v>1250</v>
      </c>
      <c r="CM231" s="1">
        <f t="shared" si="73"/>
        <v>1203.1956325654555</v>
      </c>
      <c r="CN231" s="83">
        <f t="shared" si="74"/>
        <v>23128.316679977484</v>
      </c>
      <c r="CO231" s="74">
        <f t="shared" si="85"/>
        <v>192</v>
      </c>
    </row>
    <row r="232" spans="1:93" hidden="1" x14ac:dyDescent="0.35">
      <c r="A232" s="74" t="str">
        <f t="shared" si="67"/>
        <v/>
      </c>
      <c r="B232" s="75" t="str">
        <f t="shared" si="68"/>
        <v/>
      </c>
      <c r="C232" s="76">
        <f t="shared" si="69"/>
        <v>0</v>
      </c>
      <c r="D232" s="77">
        <f t="shared" si="70"/>
        <v>0</v>
      </c>
      <c r="E232" s="76">
        <f t="shared" si="82"/>
        <v>0</v>
      </c>
      <c r="F232" s="76"/>
      <c r="G232" s="76">
        <f t="shared" si="86"/>
        <v>0</v>
      </c>
      <c r="H232" s="76">
        <f t="shared" si="71"/>
        <v>0</v>
      </c>
      <c r="I232" s="91">
        <f t="shared" si="72"/>
        <v>0</v>
      </c>
      <c r="J232" s="16"/>
      <c r="M232" s="95"/>
      <c r="N232" s="85"/>
      <c r="O232" s="87">
        <f>O231-($O$231-$O$243)/12</f>
        <v>0</v>
      </c>
      <c r="P232" s="41"/>
      <c r="Q232" s="80">
        <f t="shared" si="77"/>
        <v>0</v>
      </c>
      <c r="R232" s="18"/>
      <c r="S232" s="90">
        <f>SUM($C$40:C232)</f>
        <v>52614.309948772127</v>
      </c>
      <c r="T232" s="81"/>
      <c r="U232" s="80">
        <f>SUM($CD$32:CD226)</f>
        <v>52614.309948772338</v>
      </c>
      <c r="V232" s="18"/>
      <c r="W232" s="18"/>
      <c r="X232" s="18"/>
      <c r="AC232" s="3" t="s">
        <v>45</v>
      </c>
      <c r="CB232">
        <f t="shared" si="93"/>
        <v>199</v>
      </c>
      <c r="CC232" s="2" t="str">
        <f t="shared" si="88"/>
        <v/>
      </c>
      <c r="CD232" s="4" t="str">
        <f t="shared" si="89"/>
        <v/>
      </c>
      <c r="CE232" s="1" t="str">
        <f t="shared" si="90"/>
        <v/>
      </c>
      <c r="CF232" s="4" t="str">
        <f t="shared" si="91"/>
        <v/>
      </c>
      <c r="CG232" s="4">
        <f t="shared" si="78"/>
        <v>0</v>
      </c>
      <c r="CH232" s="4">
        <f t="shared" si="94"/>
        <v>0</v>
      </c>
      <c r="CI232" s="4">
        <f t="shared" si="92"/>
        <v>0</v>
      </c>
      <c r="CK232" s="83">
        <f t="shared" si="75"/>
        <v>44.48988694690113</v>
      </c>
      <c r="CL232" s="1">
        <f t="shared" ref="CL232:CL295" si="95">$D$40/2</f>
        <v>1250</v>
      </c>
      <c r="CM232" s="1">
        <f t="shared" si="73"/>
        <v>1205.5101130530988</v>
      </c>
      <c r="CN232" s="83">
        <f t="shared" si="74"/>
        <v>21922.806566924384</v>
      </c>
      <c r="CO232" s="74">
        <f t="shared" si="85"/>
        <v>193</v>
      </c>
    </row>
    <row r="233" spans="1:93" hidden="1" x14ac:dyDescent="0.35">
      <c r="A233" s="74" t="str">
        <f t="shared" ref="A233:A296" si="96">IF(I232&lt;1,"",A232+1)</f>
        <v/>
      </c>
      <c r="B233" s="75" t="str">
        <f t="shared" ref="B233:B296" si="97">IF(I232&lt;1,"",$E$8)</f>
        <v/>
      </c>
      <c r="C233" s="76">
        <f t="shared" ref="C233:C296" si="98">IF(I232&lt;1,0,(I232*(B233*30)/360))</f>
        <v>0</v>
      </c>
      <c r="D233" s="77">
        <f t="shared" ref="D233:D296" si="99">IF(I232 &gt; 1, IF(I232-D232&lt;1,(I232+C233),$E$10), 0)</f>
        <v>0</v>
      </c>
      <c r="E233" s="76">
        <f t="shared" si="82"/>
        <v>0</v>
      </c>
      <c r="F233" s="76"/>
      <c r="G233" s="76">
        <f t="shared" si="86"/>
        <v>0</v>
      </c>
      <c r="H233" s="76">
        <f t="shared" ref="H233:H296" si="100">IF(I232&lt;1,0,IF((D233+E233+G233)-C233&gt;=(I232),(I232),(D233+E233+G233)-C233))</f>
        <v>0</v>
      </c>
      <c r="I233" s="91">
        <f t="shared" ref="I233:I296" si="101">IF(I232-H233&lt;1,0,I232-H233)</f>
        <v>0</v>
      </c>
      <c r="J233" s="16"/>
      <c r="M233" s="95"/>
      <c r="N233" s="85"/>
      <c r="O233" s="87">
        <f t="shared" ref="O233:O242" si="102">O232-($O$231-$O$243)/12</f>
        <v>0</v>
      </c>
      <c r="P233" s="41"/>
      <c r="Q233" s="80">
        <f t="shared" si="77"/>
        <v>0</v>
      </c>
      <c r="R233" s="18"/>
      <c r="S233" s="90">
        <f>SUM($C$40:C233)</f>
        <v>52614.309948772127</v>
      </c>
      <c r="T233" s="81"/>
      <c r="U233" s="80">
        <f>SUM($CD$32:CD227)</f>
        <v>52614.309948772338</v>
      </c>
      <c r="V233" s="18"/>
      <c r="W233" s="18"/>
      <c r="X233" s="18"/>
      <c r="AC233" s="3" t="s">
        <v>45</v>
      </c>
      <c r="CB233">
        <f t="shared" si="93"/>
        <v>200</v>
      </c>
      <c r="CC233" s="2" t="str">
        <f t="shared" si="88"/>
        <v/>
      </c>
      <c r="CD233" s="4" t="str">
        <f t="shared" si="89"/>
        <v/>
      </c>
      <c r="CE233" s="1" t="str">
        <f t="shared" si="90"/>
        <v/>
      </c>
      <c r="CF233" s="4" t="str">
        <f t="shared" si="91"/>
        <v/>
      </c>
      <c r="CG233" s="4">
        <f t="shared" si="78"/>
        <v>0</v>
      </c>
      <c r="CH233" s="4">
        <f t="shared" si="94"/>
        <v>0</v>
      </c>
      <c r="CI233" s="4">
        <f t="shared" si="92"/>
        <v>0</v>
      </c>
      <c r="CK233" s="83">
        <f t="shared" si="75"/>
        <v>42.17095429887538</v>
      </c>
      <c r="CL233" s="1">
        <f t="shared" si="95"/>
        <v>1250</v>
      </c>
      <c r="CM233" s="1">
        <f t="shared" ref="CM233:CM296" si="103">CL233-CK233</f>
        <v>1207.8290457011246</v>
      </c>
      <c r="CN233" s="83">
        <f t="shared" ref="CN233:CN296" si="104">IF(CN232-CM233&lt;0,0,CN232-CM233)</f>
        <v>20714.97752122326</v>
      </c>
      <c r="CO233" s="74">
        <f t="shared" si="85"/>
        <v>194</v>
      </c>
    </row>
    <row r="234" spans="1:93" hidden="1" x14ac:dyDescent="0.35">
      <c r="A234" s="74" t="str">
        <f t="shared" si="96"/>
        <v/>
      </c>
      <c r="B234" s="75" t="str">
        <f t="shared" si="97"/>
        <v/>
      </c>
      <c r="C234" s="76">
        <f t="shared" si="98"/>
        <v>0</v>
      </c>
      <c r="D234" s="77">
        <f t="shared" si="99"/>
        <v>0</v>
      </c>
      <c r="E234" s="76">
        <f t="shared" si="82"/>
        <v>0</v>
      </c>
      <c r="F234" s="76"/>
      <c r="G234" s="76">
        <f t="shared" si="86"/>
        <v>0</v>
      </c>
      <c r="H234" s="76">
        <f t="shared" si="100"/>
        <v>0</v>
      </c>
      <c r="I234" s="91">
        <f t="shared" si="101"/>
        <v>0</v>
      </c>
      <c r="J234" s="16"/>
      <c r="M234" s="95"/>
      <c r="N234" s="85"/>
      <c r="O234" s="87">
        <f t="shared" si="102"/>
        <v>0</v>
      </c>
      <c r="P234" s="41"/>
      <c r="Q234" s="80">
        <f t="shared" si="77"/>
        <v>0</v>
      </c>
      <c r="R234" s="18"/>
      <c r="S234" s="90">
        <f>SUM($C$40:C234)</f>
        <v>52614.309948772127</v>
      </c>
      <c r="T234" s="81"/>
      <c r="U234" s="80">
        <f>SUM($CD$32:CD228)</f>
        <v>52614.309948772338</v>
      </c>
      <c r="V234" s="18"/>
      <c r="W234" s="18"/>
      <c r="X234" s="18"/>
      <c r="AC234" s="3" t="s">
        <v>45</v>
      </c>
      <c r="CB234">
        <f t="shared" si="93"/>
        <v>201</v>
      </c>
      <c r="CC234" s="2" t="str">
        <f t="shared" si="88"/>
        <v/>
      </c>
      <c r="CD234" s="4" t="str">
        <f t="shared" si="89"/>
        <v/>
      </c>
      <c r="CE234" s="1" t="str">
        <f t="shared" si="90"/>
        <v/>
      </c>
      <c r="CF234" s="4" t="str">
        <f t="shared" si="91"/>
        <v/>
      </c>
      <c r="CG234" s="4">
        <f t="shared" si="78"/>
        <v>0</v>
      </c>
      <c r="CH234" s="4">
        <f t="shared" si="94"/>
        <v>0</v>
      </c>
      <c r="CI234" s="4">
        <f t="shared" si="92"/>
        <v>0</v>
      </c>
      <c r="CK234" s="83">
        <f t="shared" ref="CK234:CK297" si="105">(CN233*($CK$38*13.85))/360</f>
        <v>39.847560926241968</v>
      </c>
      <c r="CL234" s="1">
        <f t="shared" si="95"/>
        <v>1250</v>
      </c>
      <c r="CM234" s="1">
        <f t="shared" si="103"/>
        <v>1210.1524390737579</v>
      </c>
      <c r="CN234" s="83">
        <f t="shared" si="104"/>
        <v>19504.825082149502</v>
      </c>
      <c r="CO234" s="74">
        <f t="shared" si="85"/>
        <v>195</v>
      </c>
    </row>
    <row r="235" spans="1:93" hidden="1" x14ac:dyDescent="0.35">
      <c r="A235" s="74" t="str">
        <f t="shared" si="96"/>
        <v/>
      </c>
      <c r="B235" s="75" t="str">
        <f t="shared" si="97"/>
        <v/>
      </c>
      <c r="C235" s="76">
        <f t="shared" si="98"/>
        <v>0</v>
      </c>
      <c r="D235" s="77">
        <f t="shared" si="99"/>
        <v>0</v>
      </c>
      <c r="E235" s="76">
        <f t="shared" si="82"/>
        <v>0</v>
      </c>
      <c r="F235" s="76"/>
      <c r="G235" s="76">
        <f t="shared" si="86"/>
        <v>0</v>
      </c>
      <c r="H235" s="76">
        <f t="shared" si="100"/>
        <v>0</v>
      </c>
      <c r="I235" s="91">
        <f t="shared" si="101"/>
        <v>0</v>
      </c>
      <c r="J235" s="16"/>
      <c r="M235" s="95"/>
      <c r="N235" s="85"/>
      <c r="O235" s="87">
        <f t="shared" si="102"/>
        <v>0</v>
      </c>
      <c r="P235" s="41"/>
      <c r="Q235" s="80">
        <f t="shared" si="77"/>
        <v>0</v>
      </c>
      <c r="R235" s="18"/>
      <c r="S235" s="90">
        <f>SUM($C$40:C235)</f>
        <v>52614.309948772127</v>
      </c>
      <c r="T235" s="81"/>
      <c r="U235" s="80">
        <f>SUM($CD$32:CD229)</f>
        <v>52614.309948772338</v>
      </c>
      <c r="V235" s="18"/>
      <c r="W235" s="18"/>
      <c r="X235" s="18"/>
      <c r="AC235" s="3" t="s">
        <v>45</v>
      </c>
      <c r="CB235">
        <f t="shared" si="93"/>
        <v>202</v>
      </c>
      <c r="CC235" s="2" t="str">
        <f t="shared" si="88"/>
        <v/>
      </c>
      <c r="CD235" s="4" t="str">
        <f t="shared" si="89"/>
        <v/>
      </c>
      <c r="CE235" s="1" t="str">
        <f t="shared" si="90"/>
        <v/>
      </c>
      <c r="CF235" s="4" t="str">
        <f t="shared" si="91"/>
        <v/>
      </c>
      <c r="CG235" s="4">
        <f t="shared" si="78"/>
        <v>0</v>
      </c>
      <c r="CH235" s="4">
        <f t="shared" si="94"/>
        <v>0</v>
      </c>
      <c r="CI235" s="4">
        <f t="shared" si="92"/>
        <v>0</v>
      </c>
      <c r="CK235" s="83">
        <f t="shared" si="105"/>
        <v>37.519698248301474</v>
      </c>
      <c r="CL235" s="1">
        <f t="shared" si="95"/>
        <v>1250</v>
      </c>
      <c r="CM235" s="1">
        <f t="shared" si="103"/>
        <v>1212.4803017516986</v>
      </c>
      <c r="CN235" s="83">
        <f t="shared" si="104"/>
        <v>18292.344780397805</v>
      </c>
      <c r="CO235" s="74">
        <f t="shared" si="85"/>
        <v>196</v>
      </c>
    </row>
    <row r="236" spans="1:93" hidden="1" x14ac:dyDescent="0.35">
      <c r="A236" s="74" t="str">
        <f t="shared" si="96"/>
        <v/>
      </c>
      <c r="B236" s="75" t="str">
        <f t="shared" si="97"/>
        <v/>
      </c>
      <c r="C236" s="76">
        <f t="shared" si="98"/>
        <v>0</v>
      </c>
      <c r="D236" s="77">
        <f t="shared" si="99"/>
        <v>0</v>
      </c>
      <c r="E236" s="76">
        <f t="shared" si="82"/>
        <v>0</v>
      </c>
      <c r="F236" s="76"/>
      <c r="G236" s="76">
        <f t="shared" si="86"/>
        <v>0</v>
      </c>
      <c r="H236" s="76">
        <f t="shared" si="100"/>
        <v>0</v>
      </c>
      <c r="I236" s="91">
        <f t="shared" si="101"/>
        <v>0</v>
      </c>
      <c r="J236" s="16"/>
      <c r="M236" s="95"/>
      <c r="N236" s="85"/>
      <c r="O236" s="87">
        <f t="shared" si="102"/>
        <v>0</v>
      </c>
      <c r="P236" s="41"/>
      <c r="Q236" s="80">
        <f t="shared" si="77"/>
        <v>0</v>
      </c>
      <c r="R236" s="18"/>
      <c r="S236" s="90">
        <f>SUM($C$40:C236)</f>
        <v>52614.309948772127</v>
      </c>
      <c r="T236" s="81"/>
      <c r="U236" s="80">
        <f>SUM($CD$32:CD230)</f>
        <v>52614.309948772338</v>
      </c>
      <c r="V236" s="18"/>
      <c r="W236" s="18"/>
      <c r="X236" s="18"/>
      <c r="AC236" s="3" t="s">
        <v>45</v>
      </c>
      <c r="CB236">
        <f t="shared" si="93"/>
        <v>203</v>
      </c>
      <c r="CC236" s="2" t="str">
        <f t="shared" si="88"/>
        <v/>
      </c>
      <c r="CD236" s="4" t="str">
        <f t="shared" si="89"/>
        <v/>
      </c>
      <c r="CE236" s="1" t="str">
        <f t="shared" si="90"/>
        <v/>
      </c>
      <c r="CF236" s="4" t="str">
        <f t="shared" si="91"/>
        <v/>
      </c>
      <c r="CG236" s="4">
        <f t="shared" si="78"/>
        <v>0</v>
      </c>
      <c r="CH236" s="4">
        <f t="shared" si="94"/>
        <v>0</v>
      </c>
      <c r="CI236" s="4">
        <f t="shared" si="92"/>
        <v>0</v>
      </c>
      <c r="CK236" s="83">
        <f t="shared" si="105"/>
        <v>35.187357667848559</v>
      </c>
      <c r="CL236" s="1">
        <f t="shared" si="95"/>
        <v>1250</v>
      </c>
      <c r="CM236" s="1">
        <f t="shared" si="103"/>
        <v>1214.8126423321514</v>
      </c>
      <c r="CN236" s="83">
        <f t="shared" si="104"/>
        <v>17077.532138065653</v>
      </c>
      <c r="CO236" s="74">
        <f t="shared" si="85"/>
        <v>197</v>
      </c>
    </row>
    <row r="237" spans="1:93" hidden="1" x14ac:dyDescent="0.35">
      <c r="A237" s="74" t="str">
        <f t="shared" si="96"/>
        <v/>
      </c>
      <c r="B237" s="75" t="str">
        <f t="shared" si="97"/>
        <v/>
      </c>
      <c r="C237" s="76">
        <f t="shared" si="98"/>
        <v>0</v>
      </c>
      <c r="D237" s="77">
        <f t="shared" si="99"/>
        <v>0</v>
      </c>
      <c r="E237" s="76">
        <f t="shared" si="82"/>
        <v>0</v>
      </c>
      <c r="F237" s="76"/>
      <c r="G237" s="76">
        <f t="shared" si="86"/>
        <v>0</v>
      </c>
      <c r="H237" s="76">
        <f t="shared" si="100"/>
        <v>0</v>
      </c>
      <c r="I237" s="91">
        <f t="shared" si="101"/>
        <v>0</v>
      </c>
      <c r="J237" s="16"/>
      <c r="M237" s="95"/>
      <c r="N237" s="85"/>
      <c r="O237" s="87">
        <f t="shared" si="102"/>
        <v>0</v>
      </c>
      <c r="P237" s="41"/>
      <c r="Q237" s="80">
        <f t="shared" si="77"/>
        <v>0</v>
      </c>
      <c r="R237" s="18"/>
      <c r="S237" s="90">
        <f>SUM($C$40:C237)</f>
        <v>52614.309948772127</v>
      </c>
      <c r="T237" s="81"/>
      <c r="U237" s="80">
        <f>SUM($CD$32:CD231)</f>
        <v>52614.309948772338</v>
      </c>
      <c r="V237" s="18"/>
      <c r="W237" s="18"/>
      <c r="X237" s="18"/>
      <c r="AC237" s="3" t="s">
        <v>45</v>
      </c>
      <c r="CB237">
        <f t="shared" si="93"/>
        <v>204</v>
      </c>
      <c r="CC237" s="2" t="str">
        <f t="shared" si="88"/>
        <v/>
      </c>
      <c r="CD237" s="4" t="str">
        <f t="shared" si="89"/>
        <v/>
      </c>
      <c r="CE237" s="1" t="str">
        <f t="shared" si="90"/>
        <v/>
      </c>
      <c r="CF237" s="4" t="str">
        <f t="shared" si="91"/>
        <v/>
      </c>
      <c r="CG237" s="4">
        <f t="shared" si="78"/>
        <v>0</v>
      </c>
      <c r="CH237" s="4">
        <f t="shared" si="94"/>
        <v>0</v>
      </c>
      <c r="CI237" s="4">
        <f t="shared" si="92"/>
        <v>0</v>
      </c>
      <c r="CK237" s="83">
        <f t="shared" si="105"/>
        <v>32.850530571140176</v>
      </c>
      <c r="CL237" s="1">
        <f t="shared" si="95"/>
        <v>1250</v>
      </c>
      <c r="CM237" s="1">
        <f t="shared" si="103"/>
        <v>1217.1494694288599</v>
      </c>
      <c r="CN237" s="83">
        <f t="shared" si="104"/>
        <v>15860.382668636794</v>
      </c>
      <c r="CO237" s="74">
        <f t="shared" si="85"/>
        <v>198</v>
      </c>
    </row>
    <row r="238" spans="1:93" hidden="1" x14ac:dyDescent="0.35">
      <c r="A238" s="74" t="str">
        <f t="shared" si="96"/>
        <v/>
      </c>
      <c r="B238" s="75" t="str">
        <f t="shared" si="97"/>
        <v/>
      </c>
      <c r="C238" s="76">
        <f t="shared" si="98"/>
        <v>0</v>
      </c>
      <c r="D238" s="77">
        <f t="shared" si="99"/>
        <v>0</v>
      </c>
      <c r="E238" s="76">
        <f t="shared" si="82"/>
        <v>0</v>
      </c>
      <c r="F238" s="76"/>
      <c r="G238" s="76">
        <f t="shared" si="86"/>
        <v>0</v>
      </c>
      <c r="H238" s="76">
        <f t="shared" si="100"/>
        <v>0</v>
      </c>
      <c r="I238" s="91">
        <f t="shared" si="101"/>
        <v>0</v>
      </c>
      <c r="J238" s="16"/>
      <c r="M238" s="95"/>
      <c r="N238" s="85"/>
      <c r="O238" s="87">
        <f t="shared" si="102"/>
        <v>0</v>
      </c>
      <c r="P238" s="41"/>
      <c r="Q238" s="80">
        <f t="shared" ref="Q238:Q301" si="106">CI232</f>
        <v>0</v>
      </c>
      <c r="R238" s="18"/>
      <c r="S238" s="90">
        <f>SUM($C$40:C238)</f>
        <v>52614.309948772127</v>
      </c>
      <c r="T238" s="81"/>
      <c r="U238" s="80">
        <f>SUM($CD$32:CD232)</f>
        <v>52614.309948772338</v>
      </c>
      <c r="V238" s="18"/>
      <c r="W238" s="18"/>
      <c r="X238" s="18"/>
      <c r="AC238" s="3" t="s">
        <v>45</v>
      </c>
      <c r="CB238">
        <f t="shared" si="93"/>
        <v>205</v>
      </c>
      <c r="CC238" s="2" t="str">
        <f t="shared" si="88"/>
        <v/>
      </c>
      <c r="CD238" s="4" t="str">
        <f t="shared" si="89"/>
        <v/>
      </c>
      <c r="CE238" s="1" t="str">
        <f t="shared" si="90"/>
        <v/>
      </c>
      <c r="CF238" s="4" t="str">
        <f t="shared" si="91"/>
        <v/>
      </c>
      <c r="CG238" s="4">
        <f t="shared" ref="CG238:CG301" si="107">IF(CI237&lt;1,0,CG226)</f>
        <v>0</v>
      </c>
      <c r="CH238" s="4">
        <f t="shared" si="94"/>
        <v>0</v>
      </c>
      <c r="CI238" s="4">
        <f t="shared" si="92"/>
        <v>0</v>
      </c>
      <c r="CK238" s="83">
        <f t="shared" si="105"/>
        <v>30.509208327863831</v>
      </c>
      <c r="CL238" s="1">
        <f t="shared" si="95"/>
        <v>1250</v>
      </c>
      <c r="CM238" s="1">
        <f t="shared" si="103"/>
        <v>1219.4907916721361</v>
      </c>
      <c r="CN238" s="83">
        <f t="shared" si="104"/>
        <v>14640.891876964657</v>
      </c>
      <c r="CO238" s="74">
        <f t="shared" si="85"/>
        <v>199</v>
      </c>
    </row>
    <row r="239" spans="1:93" hidden="1" x14ac:dyDescent="0.35">
      <c r="A239" s="74" t="str">
        <f t="shared" si="96"/>
        <v/>
      </c>
      <c r="B239" s="75" t="str">
        <f t="shared" si="97"/>
        <v/>
      </c>
      <c r="C239" s="76">
        <f t="shared" si="98"/>
        <v>0</v>
      </c>
      <c r="D239" s="77">
        <f t="shared" si="99"/>
        <v>0</v>
      </c>
      <c r="E239" s="76">
        <f t="shared" si="82"/>
        <v>0</v>
      </c>
      <c r="F239" s="76"/>
      <c r="G239" s="76">
        <f t="shared" si="86"/>
        <v>0</v>
      </c>
      <c r="H239" s="76">
        <f t="shared" si="100"/>
        <v>0</v>
      </c>
      <c r="I239" s="91">
        <f t="shared" si="101"/>
        <v>0</v>
      </c>
      <c r="J239" s="16"/>
      <c r="M239" s="95"/>
      <c r="N239" s="85"/>
      <c r="O239" s="87">
        <f t="shared" si="102"/>
        <v>0</v>
      </c>
      <c r="P239" s="41"/>
      <c r="Q239" s="80">
        <f t="shared" si="106"/>
        <v>0</v>
      </c>
      <c r="R239" s="18"/>
      <c r="S239" s="90">
        <f>SUM($C$40:C239)</f>
        <v>52614.309948772127</v>
      </c>
      <c r="T239" s="81"/>
      <c r="U239" s="80">
        <f>SUM($CD$32:CD233)</f>
        <v>52614.309948772338</v>
      </c>
      <c r="V239" s="18"/>
      <c r="W239" s="18"/>
      <c r="X239" s="18"/>
      <c r="AC239" s="3" t="s">
        <v>45</v>
      </c>
      <c r="CB239">
        <f t="shared" si="93"/>
        <v>206</v>
      </c>
      <c r="CC239" s="2" t="str">
        <f t="shared" si="88"/>
        <v/>
      </c>
      <c r="CD239" s="4" t="str">
        <f t="shared" si="89"/>
        <v/>
      </c>
      <c r="CE239" s="1" t="str">
        <f t="shared" si="90"/>
        <v/>
      </c>
      <c r="CF239" s="4" t="str">
        <f t="shared" si="91"/>
        <v/>
      </c>
      <c r="CG239" s="4">
        <f t="shared" si="107"/>
        <v>0</v>
      </c>
      <c r="CH239" s="4">
        <f t="shared" si="94"/>
        <v>0</v>
      </c>
      <c r="CI239" s="4">
        <f t="shared" si="92"/>
        <v>0</v>
      </c>
      <c r="CK239" s="83">
        <f t="shared" si="105"/>
        <v>28.163382291105624</v>
      </c>
      <c r="CL239" s="1">
        <f t="shared" si="95"/>
        <v>1250</v>
      </c>
      <c r="CM239" s="1">
        <f t="shared" si="103"/>
        <v>1221.8366177088944</v>
      </c>
      <c r="CN239" s="83">
        <f t="shared" si="104"/>
        <v>13419.055259255763</v>
      </c>
      <c r="CO239" s="74">
        <f t="shared" si="85"/>
        <v>200</v>
      </c>
    </row>
    <row r="240" spans="1:93" hidden="1" x14ac:dyDescent="0.35">
      <c r="A240" s="74" t="str">
        <f t="shared" si="96"/>
        <v/>
      </c>
      <c r="B240" s="75" t="str">
        <f t="shared" si="97"/>
        <v/>
      </c>
      <c r="C240" s="76">
        <f t="shared" si="98"/>
        <v>0</v>
      </c>
      <c r="D240" s="77">
        <f t="shared" si="99"/>
        <v>0</v>
      </c>
      <c r="E240" s="76">
        <f t="shared" si="82"/>
        <v>0</v>
      </c>
      <c r="F240" s="76"/>
      <c r="G240" s="76">
        <f t="shared" si="86"/>
        <v>0</v>
      </c>
      <c r="H240" s="76">
        <f t="shared" si="100"/>
        <v>0</v>
      </c>
      <c r="I240" s="91">
        <f t="shared" si="101"/>
        <v>0</v>
      </c>
      <c r="J240" s="16"/>
      <c r="M240" s="95"/>
      <c r="N240" s="85"/>
      <c r="O240" s="87">
        <f t="shared" si="102"/>
        <v>0</v>
      </c>
      <c r="P240" s="41"/>
      <c r="Q240" s="80">
        <f t="shared" si="106"/>
        <v>0</v>
      </c>
      <c r="R240" s="18"/>
      <c r="S240" s="90">
        <f>SUM($C$40:C240)</f>
        <v>52614.309948772127</v>
      </c>
      <c r="T240" s="81"/>
      <c r="U240" s="80">
        <f>SUM($CD$32:CD234)</f>
        <v>52614.309948772338</v>
      </c>
      <c r="V240" s="18"/>
      <c r="W240" s="18"/>
      <c r="X240" s="18"/>
      <c r="AC240" s="3" t="s">
        <v>45</v>
      </c>
      <c r="CB240">
        <f t="shared" si="93"/>
        <v>207</v>
      </c>
      <c r="CC240" s="2" t="str">
        <f t="shared" si="88"/>
        <v/>
      </c>
      <c r="CD240" s="4" t="str">
        <f t="shared" si="89"/>
        <v/>
      </c>
      <c r="CE240" s="1" t="str">
        <f t="shared" si="90"/>
        <v/>
      </c>
      <c r="CF240" s="4" t="str">
        <f t="shared" si="91"/>
        <v/>
      </c>
      <c r="CG240" s="4">
        <f t="shared" si="107"/>
        <v>0</v>
      </c>
      <c r="CH240" s="4">
        <f t="shared" si="94"/>
        <v>0</v>
      </c>
      <c r="CI240" s="4">
        <f t="shared" si="92"/>
        <v>0</v>
      </c>
      <c r="CK240" s="83">
        <f t="shared" si="105"/>
        <v>25.813043797318379</v>
      </c>
      <c r="CL240" s="1">
        <f t="shared" si="95"/>
        <v>1250</v>
      </c>
      <c r="CM240" s="1">
        <f t="shared" si="103"/>
        <v>1224.1869562026816</v>
      </c>
      <c r="CN240" s="83">
        <f t="shared" si="104"/>
        <v>12194.868303053081</v>
      </c>
      <c r="CO240" s="74">
        <f t="shared" si="85"/>
        <v>201</v>
      </c>
    </row>
    <row r="241" spans="1:93" hidden="1" x14ac:dyDescent="0.35">
      <c r="A241" s="74" t="str">
        <f t="shared" si="96"/>
        <v/>
      </c>
      <c r="B241" s="75" t="str">
        <f t="shared" si="97"/>
        <v/>
      </c>
      <c r="C241" s="76">
        <f t="shared" si="98"/>
        <v>0</v>
      </c>
      <c r="D241" s="77">
        <f t="shared" si="99"/>
        <v>0</v>
      </c>
      <c r="E241" s="76">
        <f t="shared" si="82"/>
        <v>0</v>
      </c>
      <c r="F241" s="76"/>
      <c r="G241" s="76">
        <f t="shared" si="86"/>
        <v>0</v>
      </c>
      <c r="H241" s="76">
        <f t="shared" si="100"/>
        <v>0</v>
      </c>
      <c r="I241" s="91">
        <f t="shared" si="101"/>
        <v>0</v>
      </c>
      <c r="J241" s="16"/>
      <c r="M241" s="95"/>
      <c r="N241" s="85"/>
      <c r="O241" s="87">
        <f t="shared" si="102"/>
        <v>0</v>
      </c>
      <c r="P241" s="41"/>
      <c r="Q241" s="80">
        <f t="shared" si="106"/>
        <v>0</v>
      </c>
      <c r="R241" s="18"/>
      <c r="S241" s="90">
        <f>SUM($C$40:C241)</f>
        <v>52614.309948772127</v>
      </c>
      <c r="T241" s="81"/>
      <c r="U241" s="80">
        <f>SUM($CD$32:CD235)</f>
        <v>52614.309948772338</v>
      </c>
      <c r="V241" s="18"/>
      <c r="W241" s="18"/>
      <c r="X241" s="18"/>
      <c r="AC241" s="3" t="s">
        <v>45</v>
      </c>
      <c r="CB241">
        <f t="shared" si="93"/>
        <v>208</v>
      </c>
      <c r="CC241" s="2" t="str">
        <f t="shared" si="88"/>
        <v/>
      </c>
      <c r="CD241" s="4" t="str">
        <f t="shared" si="89"/>
        <v/>
      </c>
      <c r="CE241" s="1" t="str">
        <f t="shared" si="90"/>
        <v/>
      </c>
      <c r="CF241" s="4" t="str">
        <f t="shared" si="91"/>
        <v/>
      </c>
      <c r="CG241" s="4">
        <f t="shared" si="107"/>
        <v>0</v>
      </c>
      <c r="CH241" s="4">
        <f t="shared" si="94"/>
        <v>0</v>
      </c>
      <c r="CI241" s="4">
        <f t="shared" si="92"/>
        <v>0</v>
      </c>
      <c r="CK241" s="83">
        <f t="shared" si="105"/>
        <v>23.458184166289609</v>
      </c>
      <c r="CL241" s="1">
        <f t="shared" si="95"/>
        <v>1250</v>
      </c>
      <c r="CM241" s="1">
        <f t="shared" si="103"/>
        <v>1226.5418158337104</v>
      </c>
      <c r="CN241" s="83">
        <f t="shared" si="104"/>
        <v>10968.32648721937</v>
      </c>
      <c r="CO241" s="74">
        <f t="shared" si="85"/>
        <v>202</v>
      </c>
    </row>
    <row r="242" spans="1:93" hidden="1" x14ac:dyDescent="0.35">
      <c r="A242" s="74" t="str">
        <f t="shared" si="96"/>
        <v/>
      </c>
      <c r="B242" s="75" t="str">
        <f t="shared" si="97"/>
        <v/>
      </c>
      <c r="C242" s="76">
        <f t="shared" si="98"/>
        <v>0</v>
      </c>
      <c r="D242" s="77">
        <f t="shared" si="99"/>
        <v>0</v>
      </c>
      <c r="E242" s="76">
        <f t="shared" si="82"/>
        <v>0</v>
      </c>
      <c r="F242" s="76"/>
      <c r="G242" s="76">
        <f t="shared" si="86"/>
        <v>0</v>
      </c>
      <c r="H242" s="76">
        <f t="shared" si="100"/>
        <v>0</v>
      </c>
      <c r="I242" s="91">
        <f t="shared" si="101"/>
        <v>0</v>
      </c>
      <c r="J242" s="16"/>
      <c r="M242" s="95"/>
      <c r="N242" s="85"/>
      <c r="O242" s="87">
        <f t="shared" si="102"/>
        <v>0</v>
      </c>
      <c r="P242" s="41"/>
      <c r="Q242" s="80">
        <f t="shared" si="106"/>
        <v>0</v>
      </c>
      <c r="R242" s="18"/>
      <c r="S242" s="90">
        <f>SUM($C$40:C242)</f>
        <v>52614.309948772127</v>
      </c>
      <c r="T242" s="81"/>
      <c r="U242" s="80">
        <f>SUM($CD$32:CD236)</f>
        <v>52614.309948772338</v>
      </c>
      <c r="V242" s="18"/>
      <c r="W242" s="18"/>
      <c r="X242" s="18"/>
      <c r="AC242" s="3" t="s">
        <v>45</v>
      </c>
      <c r="CB242">
        <f t="shared" si="93"/>
        <v>209</v>
      </c>
      <c r="CC242" s="2" t="str">
        <f t="shared" si="88"/>
        <v/>
      </c>
      <c r="CD242" s="4" t="str">
        <f t="shared" si="89"/>
        <v/>
      </c>
      <c r="CE242" s="1" t="str">
        <f t="shared" si="90"/>
        <v/>
      </c>
      <c r="CF242" s="4" t="str">
        <f t="shared" si="91"/>
        <v/>
      </c>
      <c r="CG242" s="4">
        <f t="shared" si="107"/>
        <v>0</v>
      </c>
      <c r="CH242" s="4">
        <f t="shared" si="94"/>
        <v>0</v>
      </c>
      <c r="CI242" s="4">
        <f t="shared" si="92"/>
        <v>0</v>
      </c>
      <c r="CK242" s="83">
        <f t="shared" si="105"/>
        <v>21.098794701109483</v>
      </c>
      <c r="CL242" s="1">
        <f t="shared" si="95"/>
        <v>1250</v>
      </c>
      <c r="CM242" s="1">
        <f t="shared" si="103"/>
        <v>1228.9012052988905</v>
      </c>
      <c r="CN242" s="83">
        <f t="shared" si="104"/>
        <v>9739.4252819204794</v>
      </c>
      <c r="CO242" s="74">
        <f t="shared" si="85"/>
        <v>203</v>
      </c>
    </row>
    <row r="243" spans="1:93" hidden="1" x14ac:dyDescent="0.35">
      <c r="A243" s="74" t="str">
        <f t="shared" si="96"/>
        <v/>
      </c>
      <c r="B243" s="75" t="str">
        <f t="shared" si="97"/>
        <v/>
      </c>
      <c r="C243" s="76">
        <f t="shared" si="98"/>
        <v>0</v>
      </c>
      <c r="D243" s="77">
        <f t="shared" si="99"/>
        <v>0</v>
      </c>
      <c r="E243" s="76">
        <f t="shared" si="82"/>
        <v>0</v>
      </c>
      <c r="F243" s="76"/>
      <c r="G243" s="76">
        <f t="shared" si="86"/>
        <v>0</v>
      </c>
      <c r="H243" s="76">
        <f t="shared" si="100"/>
        <v>0</v>
      </c>
      <c r="I243" s="91">
        <f t="shared" si="101"/>
        <v>0</v>
      </c>
      <c r="J243" s="16"/>
      <c r="M243" s="95"/>
      <c r="N243" s="85" t="s">
        <v>45</v>
      </c>
      <c r="O243" s="87">
        <f>CN481</f>
        <v>0</v>
      </c>
      <c r="P243" s="41"/>
      <c r="Q243" s="80">
        <f t="shared" si="106"/>
        <v>0</v>
      </c>
      <c r="R243" s="18"/>
      <c r="S243" s="90">
        <f>SUM($C$40:C243)</f>
        <v>52614.309948772127</v>
      </c>
      <c r="T243" s="81">
        <v>17</v>
      </c>
      <c r="U243" s="80">
        <f>SUM($CD$32:CD237)</f>
        <v>52614.309948772338</v>
      </c>
      <c r="V243" s="18"/>
      <c r="W243" s="18"/>
      <c r="X243" s="18"/>
      <c r="AC243" s="3" t="s">
        <v>45</v>
      </c>
      <c r="CB243">
        <f t="shared" si="93"/>
        <v>210</v>
      </c>
      <c r="CC243" s="2" t="str">
        <f t="shared" si="88"/>
        <v/>
      </c>
      <c r="CD243" s="4" t="str">
        <f t="shared" si="89"/>
        <v/>
      </c>
      <c r="CE243" s="1" t="str">
        <f t="shared" si="90"/>
        <v/>
      </c>
      <c r="CF243" s="4" t="str">
        <f t="shared" si="91"/>
        <v/>
      </c>
      <c r="CG243" s="4">
        <f t="shared" si="107"/>
        <v>0</v>
      </c>
      <c r="CH243" s="4">
        <f t="shared" si="94"/>
        <v>0</v>
      </c>
      <c r="CI243" s="4">
        <f t="shared" si="92"/>
        <v>0</v>
      </c>
      <c r="CK243" s="83">
        <f t="shared" si="105"/>
        <v>18.734866688138698</v>
      </c>
      <c r="CL243" s="1">
        <f t="shared" si="95"/>
        <v>1250</v>
      </c>
      <c r="CM243" s="1">
        <f t="shared" si="103"/>
        <v>1231.2651333118613</v>
      </c>
      <c r="CN243" s="83">
        <f t="shared" si="104"/>
        <v>8508.1601486086183</v>
      </c>
      <c r="CO243" s="74">
        <f t="shared" si="85"/>
        <v>204</v>
      </c>
    </row>
    <row r="244" spans="1:93" hidden="1" x14ac:dyDescent="0.35">
      <c r="A244" s="74" t="str">
        <f t="shared" si="96"/>
        <v/>
      </c>
      <c r="B244" s="75" t="str">
        <f t="shared" si="97"/>
        <v/>
      </c>
      <c r="C244" s="76">
        <f t="shared" si="98"/>
        <v>0</v>
      </c>
      <c r="D244" s="77">
        <f t="shared" si="99"/>
        <v>0</v>
      </c>
      <c r="E244" s="76">
        <f t="shared" si="82"/>
        <v>0</v>
      </c>
      <c r="F244" s="76"/>
      <c r="G244" s="76">
        <f t="shared" si="86"/>
        <v>0</v>
      </c>
      <c r="H244" s="76">
        <f t="shared" si="100"/>
        <v>0</v>
      </c>
      <c r="I244" s="91">
        <f t="shared" si="101"/>
        <v>0</v>
      </c>
      <c r="J244" s="16"/>
      <c r="M244" s="95"/>
      <c r="N244" s="85"/>
      <c r="O244" s="87">
        <f>O243-($O$243-$O$255)/12</f>
        <v>0</v>
      </c>
      <c r="P244" s="41"/>
      <c r="Q244" s="80">
        <f t="shared" si="106"/>
        <v>0</v>
      </c>
      <c r="R244" s="18"/>
      <c r="S244" s="90">
        <f>SUM($C$40:C244)</f>
        <v>52614.309948772127</v>
      </c>
      <c r="T244" s="81"/>
      <c r="U244" s="80">
        <f>SUM($CD$32:CD238)</f>
        <v>52614.309948772338</v>
      </c>
      <c r="V244" s="18"/>
      <c r="W244" s="18"/>
      <c r="X244" s="18"/>
      <c r="AC244" s="3" t="s">
        <v>45</v>
      </c>
      <c r="CB244">
        <f t="shared" si="93"/>
        <v>211</v>
      </c>
      <c r="CC244" s="2" t="str">
        <f t="shared" si="88"/>
        <v/>
      </c>
      <c r="CD244" s="4" t="str">
        <f t="shared" si="89"/>
        <v/>
      </c>
      <c r="CE244" s="1" t="str">
        <f t="shared" si="90"/>
        <v/>
      </c>
      <c r="CF244" s="4" t="str">
        <f t="shared" si="91"/>
        <v/>
      </c>
      <c r="CG244" s="4">
        <f t="shared" si="107"/>
        <v>0</v>
      </c>
      <c r="CH244" s="4">
        <f t="shared" si="94"/>
        <v>0</v>
      </c>
      <c r="CI244" s="4">
        <f t="shared" si="92"/>
        <v>0</v>
      </c>
      <c r="CK244" s="83">
        <f t="shared" si="105"/>
        <v>16.366391396976301</v>
      </c>
      <c r="CL244" s="1">
        <f t="shared" si="95"/>
        <v>1250</v>
      </c>
      <c r="CM244" s="1">
        <f t="shared" si="103"/>
        <v>1233.6336086030237</v>
      </c>
      <c r="CN244" s="83">
        <f t="shared" si="104"/>
        <v>7274.5265400055941</v>
      </c>
      <c r="CO244" s="74">
        <f t="shared" si="85"/>
        <v>205</v>
      </c>
    </row>
    <row r="245" spans="1:93" hidden="1" x14ac:dyDescent="0.35">
      <c r="A245" s="74" t="str">
        <f t="shared" si="96"/>
        <v/>
      </c>
      <c r="B245" s="75" t="str">
        <f t="shared" si="97"/>
        <v/>
      </c>
      <c r="C245" s="76">
        <f t="shared" si="98"/>
        <v>0</v>
      </c>
      <c r="D245" s="77">
        <f t="shared" si="99"/>
        <v>0</v>
      </c>
      <c r="E245" s="76">
        <f t="shared" si="82"/>
        <v>0</v>
      </c>
      <c r="F245" s="76"/>
      <c r="G245" s="76">
        <f t="shared" si="86"/>
        <v>0</v>
      </c>
      <c r="H245" s="76">
        <f t="shared" si="100"/>
        <v>0</v>
      </c>
      <c r="I245" s="91">
        <f t="shared" si="101"/>
        <v>0</v>
      </c>
      <c r="J245" s="16"/>
      <c r="M245" s="95"/>
      <c r="N245" s="85"/>
      <c r="O245" s="87">
        <f t="shared" ref="O245:O254" si="108">O244-($O$243-$O$255)/12</f>
        <v>0</v>
      </c>
      <c r="P245" s="41"/>
      <c r="Q245" s="80">
        <f t="shared" si="106"/>
        <v>0</v>
      </c>
      <c r="R245" s="18"/>
      <c r="S245" s="90">
        <f>SUM($C$40:C245)</f>
        <v>52614.309948772127</v>
      </c>
      <c r="T245" s="81"/>
      <c r="U245" s="80">
        <f>SUM($CD$32:CD239)</f>
        <v>52614.309948772338</v>
      </c>
      <c r="V245" s="18"/>
      <c r="W245" s="18"/>
      <c r="X245" s="18"/>
      <c r="AC245" s="3" t="s">
        <v>45</v>
      </c>
      <c r="CB245">
        <f t="shared" si="93"/>
        <v>212</v>
      </c>
      <c r="CC245" s="2" t="str">
        <f t="shared" si="88"/>
        <v/>
      </c>
      <c r="CD245" s="4" t="str">
        <f t="shared" si="89"/>
        <v/>
      </c>
      <c r="CE245" s="1" t="str">
        <f t="shared" si="90"/>
        <v/>
      </c>
      <c r="CF245" s="4" t="str">
        <f t="shared" si="91"/>
        <v/>
      </c>
      <c r="CG245" s="4">
        <f t="shared" si="107"/>
        <v>0</v>
      </c>
      <c r="CH245" s="4">
        <f t="shared" si="94"/>
        <v>0</v>
      </c>
      <c r="CI245" s="4">
        <f t="shared" si="92"/>
        <v>0</v>
      </c>
      <c r="CK245" s="83">
        <f t="shared" si="105"/>
        <v>13.993360080427427</v>
      </c>
      <c r="CL245" s="1">
        <f t="shared" si="95"/>
        <v>1250</v>
      </c>
      <c r="CM245" s="1">
        <f t="shared" si="103"/>
        <v>1236.0066399195725</v>
      </c>
      <c r="CN245" s="83">
        <f t="shared" si="104"/>
        <v>6038.5199000860212</v>
      </c>
      <c r="CO245" s="74">
        <f t="shared" si="85"/>
        <v>206</v>
      </c>
    </row>
    <row r="246" spans="1:93" hidden="1" x14ac:dyDescent="0.35">
      <c r="A246" s="74" t="str">
        <f t="shared" si="96"/>
        <v/>
      </c>
      <c r="B246" s="75" t="str">
        <f t="shared" si="97"/>
        <v/>
      </c>
      <c r="C246" s="76">
        <f t="shared" si="98"/>
        <v>0</v>
      </c>
      <c r="D246" s="77">
        <f t="shared" si="99"/>
        <v>0</v>
      </c>
      <c r="E246" s="76">
        <f t="shared" si="82"/>
        <v>0</v>
      </c>
      <c r="F246" s="76"/>
      <c r="G246" s="76">
        <f t="shared" si="86"/>
        <v>0</v>
      </c>
      <c r="H246" s="76">
        <f t="shared" si="100"/>
        <v>0</v>
      </c>
      <c r="I246" s="91">
        <f t="shared" si="101"/>
        <v>0</v>
      </c>
      <c r="J246" s="16"/>
      <c r="M246" s="95"/>
      <c r="N246" s="85"/>
      <c r="O246" s="87">
        <f t="shared" si="108"/>
        <v>0</v>
      </c>
      <c r="P246" s="41"/>
      <c r="Q246" s="80">
        <f t="shared" si="106"/>
        <v>0</v>
      </c>
      <c r="R246" s="18"/>
      <c r="S246" s="90">
        <f>SUM($C$40:C246)</f>
        <v>52614.309948772127</v>
      </c>
      <c r="T246" s="81"/>
      <c r="U246" s="80">
        <f>SUM($CD$32:CD240)</f>
        <v>52614.309948772338</v>
      </c>
      <c r="V246" s="18"/>
      <c r="W246" s="18"/>
      <c r="X246" s="18"/>
      <c r="AC246" s="3" t="s">
        <v>45</v>
      </c>
      <c r="CB246">
        <f t="shared" si="93"/>
        <v>213</v>
      </c>
      <c r="CC246" s="2" t="str">
        <f t="shared" si="88"/>
        <v/>
      </c>
      <c r="CD246" s="4" t="str">
        <f t="shared" si="89"/>
        <v/>
      </c>
      <c r="CE246" s="1" t="str">
        <f t="shared" si="90"/>
        <v/>
      </c>
      <c r="CF246" s="4" t="str">
        <f t="shared" si="91"/>
        <v/>
      </c>
      <c r="CG246" s="4">
        <f t="shared" si="107"/>
        <v>0</v>
      </c>
      <c r="CH246" s="4">
        <f t="shared" si="94"/>
        <v>0</v>
      </c>
      <c r="CI246" s="4">
        <f t="shared" si="92"/>
        <v>0</v>
      </c>
      <c r="CK246" s="83">
        <f t="shared" si="105"/>
        <v>11.615763974471028</v>
      </c>
      <c r="CL246" s="1">
        <f t="shared" si="95"/>
        <v>1250</v>
      </c>
      <c r="CM246" s="1">
        <f t="shared" si="103"/>
        <v>1238.3842360255289</v>
      </c>
      <c r="CN246" s="83">
        <f t="shared" si="104"/>
        <v>4800.1356640604918</v>
      </c>
      <c r="CO246" s="74">
        <f t="shared" si="85"/>
        <v>207</v>
      </c>
    </row>
    <row r="247" spans="1:93" hidden="1" x14ac:dyDescent="0.35">
      <c r="A247" s="74" t="str">
        <f t="shared" si="96"/>
        <v/>
      </c>
      <c r="B247" s="75" t="str">
        <f t="shared" si="97"/>
        <v/>
      </c>
      <c r="C247" s="76">
        <f t="shared" si="98"/>
        <v>0</v>
      </c>
      <c r="D247" s="77">
        <f t="shared" si="99"/>
        <v>0</v>
      </c>
      <c r="E247" s="76">
        <f t="shared" si="82"/>
        <v>0</v>
      </c>
      <c r="F247" s="76"/>
      <c r="G247" s="76">
        <f t="shared" si="86"/>
        <v>0</v>
      </c>
      <c r="H247" s="76">
        <f t="shared" si="100"/>
        <v>0</v>
      </c>
      <c r="I247" s="91">
        <f t="shared" si="101"/>
        <v>0</v>
      </c>
      <c r="J247" s="16"/>
      <c r="M247" s="95"/>
      <c r="N247" s="85"/>
      <c r="O247" s="87">
        <f t="shared" si="108"/>
        <v>0</v>
      </c>
      <c r="P247" s="41"/>
      <c r="Q247" s="80">
        <f t="shared" si="106"/>
        <v>0</v>
      </c>
      <c r="R247" s="18"/>
      <c r="S247" s="90">
        <f>SUM($C$40:C247)</f>
        <v>52614.309948772127</v>
      </c>
      <c r="T247" s="81"/>
      <c r="U247" s="80">
        <f>SUM($CD$32:CD241)</f>
        <v>52614.309948772338</v>
      </c>
      <c r="V247" s="18"/>
      <c r="W247" s="18"/>
      <c r="X247" s="18"/>
      <c r="AC247" s="3" t="s">
        <v>45</v>
      </c>
      <c r="CB247">
        <f t="shared" si="93"/>
        <v>214</v>
      </c>
      <c r="CC247" s="2" t="str">
        <f t="shared" si="88"/>
        <v/>
      </c>
      <c r="CD247" s="4" t="str">
        <f t="shared" si="89"/>
        <v/>
      </c>
      <c r="CE247" s="1" t="str">
        <f t="shared" si="90"/>
        <v/>
      </c>
      <c r="CF247" s="4" t="str">
        <f t="shared" si="91"/>
        <v/>
      </c>
      <c r="CG247" s="4">
        <f t="shared" si="107"/>
        <v>0</v>
      </c>
      <c r="CH247" s="4">
        <f t="shared" si="94"/>
        <v>0</v>
      </c>
      <c r="CI247" s="4">
        <f t="shared" si="92"/>
        <v>0</v>
      </c>
      <c r="CK247" s="83">
        <f t="shared" si="105"/>
        <v>9.233594298227473</v>
      </c>
      <c r="CL247" s="1">
        <f t="shared" si="95"/>
        <v>1250</v>
      </c>
      <c r="CM247" s="1">
        <f t="shared" si="103"/>
        <v>1240.7664057017726</v>
      </c>
      <c r="CN247" s="83">
        <f t="shared" si="104"/>
        <v>3559.369258358719</v>
      </c>
      <c r="CO247" s="74">
        <f t="shared" si="85"/>
        <v>208</v>
      </c>
    </row>
    <row r="248" spans="1:93" hidden="1" x14ac:dyDescent="0.35">
      <c r="A248" s="74" t="str">
        <f t="shared" si="96"/>
        <v/>
      </c>
      <c r="B248" s="75" t="str">
        <f t="shared" si="97"/>
        <v/>
      </c>
      <c r="C248" s="76">
        <f t="shared" si="98"/>
        <v>0</v>
      </c>
      <c r="D248" s="77">
        <f t="shared" si="99"/>
        <v>0</v>
      </c>
      <c r="E248" s="76">
        <f t="shared" si="82"/>
        <v>0</v>
      </c>
      <c r="F248" s="76"/>
      <c r="G248" s="76">
        <f t="shared" si="86"/>
        <v>0</v>
      </c>
      <c r="H248" s="76">
        <f t="shared" si="100"/>
        <v>0</v>
      </c>
      <c r="I248" s="91">
        <f t="shared" si="101"/>
        <v>0</v>
      </c>
      <c r="J248" s="16"/>
      <c r="M248" s="95"/>
      <c r="N248" s="85"/>
      <c r="O248" s="87">
        <f t="shared" si="108"/>
        <v>0</v>
      </c>
      <c r="P248" s="41"/>
      <c r="Q248" s="80">
        <f t="shared" si="106"/>
        <v>0</v>
      </c>
      <c r="R248" s="18"/>
      <c r="S248" s="90">
        <f>SUM($C$40:C248)</f>
        <v>52614.309948772127</v>
      </c>
      <c r="T248" s="81"/>
      <c r="U248" s="80">
        <f>SUM($CD$32:CD242)</f>
        <v>52614.309948772338</v>
      </c>
      <c r="V248" s="18"/>
      <c r="W248" s="18"/>
      <c r="X248" s="18"/>
      <c r="AC248" s="3" t="s">
        <v>45</v>
      </c>
      <c r="CB248">
        <f t="shared" si="93"/>
        <v>215</v>
      </c>
      <c r="CC248" s="2" t="str">
        <f t="shared" si="88"/>
        <v/>
      </c>
      <c r="CD248" s="4" t="str">
        <f t="shared" si="89"/>
        <v/>
      </c>
      <c r="CE248" s="1" t="str">
        <f t="shared" si="90"/>
        <v/>
      </c>
      <c r="CF248" s="4" t="str">
        <f t="shared" si="91"/>
        <v/>
      </c>
      <c r="CG248" s="4">
        <f t="shared" si="107"/>
        <v>0</v>
      </c>
      <c r="CH248" s="4">
        <f t="shared" si="94"/>
        <v>0</v>
      </c>
      <c r="CI248" s="4">
        <f t="shared" si="92"/>
        <v>0</v>
      </c>
      <c r="CK248" s="83">
        <f t="shared" si="105"/>
        <v>6.8468422539261473</v>
      </c>
      <c r="CL248" s="1">
        <f t="shared" si="95"/>
        <v>1250</v>
      </c>
      <c r="CM248" s="1">
        <f t="shared" si="103"/>
        <v>1243.1531577460739</v>
      </c>
      <c r="CN248" s="83">
        <f t="shared" si="104"/>
        <v>2316.2161006126453</v>
      </c>
      <c r="CO248" s="74">
        <f t="shared" si="85"/>
        <v>209</v>
      </c>
    </row>
    <row r="249" spans="1:93" hidden="1" x14ac:dyDescent="0.35">
      <c r="A249" s="74" t="str">
        <f t="shared" si="96"/>
        <v/>
      </c>
      <c r="B249" s="75" t="str">
        <f t="shared" si="97"/>
        <v/>
      </c>
      <c r="C249" s="76">
        <f t="shared" si="98"/>
        <v>0</v>
      </c>
      <c r="D249" s="77">
        <f t="shared" si="99"/>
        <v>0</v>
      </c>
      <c r="E249" s="76">
        <f t="shared" si="82"/>
        <v>0</v>
      </c>
      <c r="F249" s="76"/>
      <c r="G249" s="76">
        <f t="shared" si="86"/>
        <v>0</v>
      </c>
      <c r="H249" s="76">
        <f t="shared" si="100"/>
        <v>0</v>
      </c>
      <c r="I249" s="91">
        <f t="shared" si="101"/>
        <v>0</v>
      </c>
      <c r="J249" s="16"/>
      <c r="M249" s="95"/>
      <c r="N249" s="85"/>
      <c r="O249" s="87">
        <f t="shared" si="108"/>
        <v>0</v>
      </c>
      <c r="P249" s="41"/>
      <c r="Q249" s="80">
        <f t="shared" si="106"/>
        <v>0</v>
      </c>
      <c r="R249" s="18"/>
      <c r="S249" s="90">
        <f>SUM($C$40:C249)</f>
        <v>52614.309948772127</v>
      </c>
      <c r="T249" s="81"/>
      <c r="U249" s="80">
        <f>SUM($CD$32:CD243)</f>
        <v>52614.309948772338</v>
      </c>
      <c r="V249" s="18"/>
      <c r="W249" s="18"/>
      <c r="X249" s="18"/>
      <c r="AC249" s="3" t="s">
        <v>45</v>
      </c>
      <c r="CB249">
        <f t="shared" si="93"/>
        <v>216</v>
      </c>
      <c r="CC249" s="2" t="str">
        <f t="shared" si="88"/>
        <v/>
      </c>
      <c r="CD249" s="4" t="str">
        <f t="shared" si="89"/>
        <v/>
      </c>
      <c r="CE249" s="1" t="str">
        <f t="shared" si="90"/>
        <v/>
      </c>
      <c r="CF249" s="4" t="str">
        <f t="shared" si="91"/>
        <v/>
      </c>
      <c r="CG249" s="4">
        <f t="shared" si="107"/>
        <v>0</v>
      </c>
      <c r="CH249" s="4">
        <f t="shared" si="94"/>
        <v>0</v>
      </c>
      <c r="CI249" s="4">
        <f t="shared" si="92"/>
        <v>0</v>
      </c>
      <c r="CK249" s="83">
        <f t="shared" si="105"/>
        <v>4.4554990268729364</v>
      </c>
      <c r="CL249" s="1">
        <f t="shared" si="95"/>
        <v>1250</v>
      </c>
      <c r="CM249" s="1">
        <f t="shared" si="103"/>
        <v>1245.544500973127</v>
      </c>
      <c r="CN249" s="83">
        <f t="shared" si="104"/>
        <v>1070.6715996395183</v>
      </c>
      <c r="CO249" s="74">
        <f t="shared" si="85"/>
        <v>210</v>
      </c>
    </row>
    <row r="250" spans="1:93" hidden="1" x14ac:dyDescent="0.35">
      <c r="A250" s="74" t="str">
        <f t="shared" si="96"/>
        <v/>
      </c>
      <c r="B250" s="75" t="str">
        <f t="shared" si="97"/>
        <v/>
      </c>
      <c r="C250" s="76">
        <f t="shared" si="98"/>
        <v>0</v>
      </c>
      <c r="D250" s="77">
        <f t="shared" si="99"/>
        <v>0</v>
      </c>
      <c r="E250" s="76">
        <f t="shared" si="82"/>
        <v>0</v>
      </c>
      <c r="F250" s="76"/>
      <c r="G250" s="76">
        <f t="shared" si="86"/>
        <v>0</v>
      </c>
      <c r="H250" s="76">
        <f t="shared" si="100"/>
        <v>0</v>
      </c>
      <c r="I250" s="91">
        <f t="shared" si="101"/>
        <v>0</v>
      </c>
      <c r="J250" s="16"/>
      <c r="M250" s="95"/>
      <c r="N250" s="85"/>
      <c r="O250" s="87">
        <f t="shared" si="108"/>
        <v>0</v>
      </c>
      <c r="P250" s="41"/>
      <c r="Q250" s="80">
        <f t="shared" si="106"/>
        <v>0</v>
      </c>
      <c r="R250" s="18"/>
      <c r="S250" s="90">
        <f>SUM($C$40:C250)</f>
        <v>52614.309948772127</v>
      </c>
      <c r="T250" s="81"/>
      <c r="U250" s="80">
        <f>SUM($CD$32:CD244)</f>
        <v>52614.309948772338</v>
      </c>
      <c r="V250" s="18"/>
      <c r="W250" s="18"/>
      <c r="X250" s="18"/>
      <c r="AC250" s="3" t="s">
        <v>45</v>
      </c>
      <c r="CB250">
        <f t="shared" si="93"/>
        <v>217</v>
      </c>
      <c r="CC250" s="2" t="str">
        <f t="shared" si="88"/>
        <v/>
      </c>
      <c r="CD250" s="4" t="str">
        <f t="shared" si="89"/>
        <v/>
      </c>
      <c r="CE250" s="1" t="str">
        <f t="shared" si="90"/>
        <v/>
      </c>
      <c r="CF250" s="4" t="str">
        <f t="shared" si="91"/>
        <v/>
      </c>
      <c r="CG250" s="4">
        <f t="shared" si="107"/>
        <v>0</v>
      </c>
      <c r="CH250" s="4">
        <f t="shared" si="94"/>
        <v>0</v>
      </c>
      <c r="CI250" s="4">
        <f t="shared" si="92"/>
        <v>0</v>
      </c>
      <c r="CK250" s="83">
        <f t="shared" si="105"/>
        <v>2.0595557854176842</v>
      </c>
      <c r="CL250" s="1">
        <f t="shared" si="95"/>
        <v>1250</v>
      </c>
      <c r="CM250" s="1">
        <f t="shared" si="103"/>
        <v>1247.9404442145824</v>
      </c>
      <c r="CN250" s="83">
        <f t="shared" si="104"/>
        <v>0</v>
      </c>
      <c r="CO250" s="74">
        <f t="shared" si="85"/>
        <v>211</v>
      </c>
    </row>
    <row r="251" spans="1:93" hidden="1" x14ac:dyDescent="0.35">
      <c r="A251" s="74" t="str">
        <f t="shared" si="96"/>
        <v/>
      </c>
      <c r="B251" s="75" t="str">
        <f t="shared" si="97"/>
        <v/>
      </c>
      <c r="C251" s="76">
        <f t="shared" si="98"/>
        <v>0</v>
      </c>
      <c r="D251" s="77">
        <f t="shared" si="99"/>
        <v>0</v>
      </c>
      <c r="E251" s="76">
        <f t="shared" si="82"/>
        <v>0</v>
      </c>
      <c r="F251" s="76"/>
      <c r="G251" s="76">
        <f t="shared" si="86"/>
        <v>0</v>
      </c>
      <c r="H251" s="76">
        <f t="shared" si="100"/>
        <v>0</v>
      </c>
      <c r="I251" s="91">
        <f t="shared" si="101"/>
        <v>0</v>
      </c>
      <c r="J251" s="16"/>
      <c r="M251" s="95"/>
      <c r="N251" s="85"/>
      <c r="O251" s="87">
        <f t="shared" si="108"/>
        <v>0</v>
      </c>
      <c r="P251" s="41"/>
      <c r="Q251" s="80">
        <f t="shared" si="106"/>
        <v>0</v>
      </c>
      <c r="R251" s="18"/>
      <c r="S251" s="90">
        <f>SUM($C$40:C251)</f>
        <v>52614.309948772127</v>
      </c>
      <c r="T251" s="81"/>
      <c r="U251" s="80">
        <f>SUM($CD$32:CD245)</f>
        <v>52614.309948772338</v>
      </c>
      <c r="V251" s="18"/>
      <c r="W251" s="18"/>
      <c r="X251" s="18"/>
      <c r="AC251" s="3" t="s">
        <v>45</v>
      </c>
      <c r="CB251">
        <f t="shared" si="93"/>
        <v>218</v>
      </c>
      <c r="CC251" s="2" t="str">
        <f t="shared" si="88"/>
        <v/>
      </c>
      <c r="CD251" s="4" t="str">
        <f t="shared" si="89"/>
        <v/>
      </c>
      <c r="CE251" s="1" t="str">
        <f t="shared" si="90"/>
        <v/>
      </c>
      <c r="CF251" s="4" t="str">
        <f t="shared" si="91"/>
        <v/>
      </c>
      <c r="CG251" s="4">
        <f t="shared" si="107"/>
        <v>0</v>
      </c>
      <c r="CH251" s="4">
        <f t="shared" si="94"/>
        <v>0</v>
      </c>
      <c r="CI251" s="4">
        <f t="shared" si="92"/>
        <v>0</v>
      </c>
      <c r="CK251" s="83">
        <f t="shared" si="105"/>
        <v>0</v>
      </c>
      <c r="CL251" s="1">
        <f t="shared" si="95"/>
        <v>1250</v>
      </c>
      <c r="CM251" s="1">
        <f t="shared" si="103"/>
        <v>1250</v>
      </c>
      <c r="CN251" s="83">
        <f t="shared" si="104"/>
        <v>0</v>
      </c>
      <c r="CO251" s="74" t="str">
        <f t="shared" si="85"/>
        <v/>
      </c>
    </row>
    <row r="252" spans="1:93" hidden="1" x14ac:dyDescent="0.35">
      <c r="A252" s="74" t="str">
        <f t="shared" si="96"/>
        <v/>
      </c>
      <c r="B252" s="75" t="str">
        <f t="shared" si="97"/>
        <v/>
      </c>
      <c r="C252" s="76">
        <f t="shared" si="98"/>
        <v>0</v>
      </c>
      <c r="D252" s="77">
        <f t="shared" si="99"/>
        <v>0</v>
      </c>
      <c r="E252" s="76">
        <f t="shared" si="82"/>
        <v>0</v>
      </c>
      <c r="F252" s="76"/>
      <c r="G252" s="76">
        <f t="shared" si="86"/>
        <v>0</v>
      </c>
      <c r="H252" s="76">
        <f t="shared" si="100"/>
        <v>0</v>
      </c>
      <c r="I252" s="91">
        <f t="shared" si="101"/>
        <v>0</v>
      </c>
      <c r="J252" s="16"/>
      <c r="M252" s="95"/>
      <c r="N252" s="85"/>
      <c r="O252" s="87">
        <f t="shared" si="108"/>
        <v>0</v>
      </c>
      <c r="P252" s="41"/>
      <c r="Q252" s="80">
        <f t="shared" si="106"/>
        <v>0</v>
      </c>
      <c r="R252" s="18"/>
      <c r="S252" s="90">
        <f>SUM($C$40:C252)</f>
        <v>52614.309948772127</v>
      </c>
      <c r="T252" s="81"/>
      <c r="U252" s="80">
        <f>SUM($CD$32:CD246)</f>
        <v>52614.309948772338</v>
      </c>
      <c r="V252" s="18"/>
      <c r="W252" s="18"/>
      <c r="X252" s="18"/>
      <c r="AC252" s="3" t="s">
        <v>45</v>
      </c>
      <c r="CB252">
        <f t="shared" si="93"/>
        <v>219</v>
      </c>
      <c r="CC252" s="2" t="str">
        <f t="shared" si="88"/>
        <v/>
      </c>
      <c r="CD252" s="4" t="str">
        <f t="shared" si="89"/>
        <v/>
      </c>
      <c r="CE252" s="1" t="str">
        <f t="shared" si="90"/>
        <v/>
      </c>
      <c r="CF252" s="4" t="str">
        <f t="shared" si="91"/>
        <v/>
      </c>
      <c r="CG252" s="4">
        <f t="shared" si="107"/>
        <v>0</v>
      </c>
      <c r="CH252" s="4">
        <f t="shared" si="94"/>
        <v>0</v>
      </c>
      <c r="CI252" s="4">
        <f t="shared" si="92"/>
        <v>0</v>
      </c>
      <c r="CK252" s="83">
        <f t="shared" si="105"/>
        <v>0</v>
      </c>
      <c r="CL252" s="1">
        <f t="shared" si="95"/>
        <v>1250</v>
      </c>
      <c r="CM252" s="1">
        <f t="shared" si="103"/>
        <v>1250</v>
      </c>
      <c r="CN252" s="83">
        <f t="shared" si="104"/>
        <v>0</v>
      </c>
      <c r="CO252" s="74" t="str">
        <f t="shared" si="85"/>
        <v/>
      </c>
    </row>
    <row r="253" spans="1:93" hidden="1" x14ac:dyDescent="0.35">
      <c r="A253" s="74" t="str">
        <f t="shared" si="96"/>
        <v/>
      </c>
      <c r="B253" s="75" t="str">
        <f t="shared" si="97"/>
        <v/>
      </c>
      <c r="C253" s="76">
        <f t="shared" si="98"/>
        <v>0</v>
      </c>
      <c r="D253" s="77">
        <f t="shared" si="99"/>
        <v>0</v>
      </c>
      <c r="E253" s="76">
        <f t="shared" si="82"/>
        <v>0</v>
      </c>
      <c r="F253" s="76"/>
      <c r="G253" s="76">
        <f t="shared" ref="G253:G284" si="109">IF(G241 &gt; 1, IF(I252&lt;$E$16,(I252-D253+C253),G241), 0)</f>
        <v>0</v>
      </c>
      <c r="H253" s="76">
        <f t="shared" si="100"/>
        <v>0</v>
      </c>
      <c r="I253" s="91">
        <f t="shared" si="101"/>
        <v>0</v>
      </c>
      <c r="J253" s="16"/>
      <c r="M253" s="95"/>
      <c r="N253" s="85"/>
      <c r="O253" s="87">
        <f t="shared" si="108"/>
        <v>0</v>
      </c>
      <c r="P253" s="41"/>
      <c r="Q253" s="80">
        <f t="shared" si="106"/>
        <v>0</v>
      </c>
      <c r="R253" s="18"/>
      <c r="S253" s="90">
        <f>SUM($C$40:C253)</f>
        <v>52614.309948772127</v>
      </c>
      <c r="T253" s="81"/>
      <c r="U253" s="80">
        <f>SUM($CD$32:CD247)</f>
        <v>52614.309948772338</v>
      </c>
      <c r="V253" s="18"/>
      <c r="W253" s="18"/>
      <c r="X253" s="18"/>
      <c r="AC253" s="3" t="s">
        <v>45</v>
      </c>
      <c r="CB253">
        <f t="shared" si="93"/>
        <v>220</v>
      </c>
      <c r="CC253" s="2" t="str">
        <f t="shared" si="88"/>
        <v/>
      </c>
      <c r="CD253" s="4" t="str">
        <f t="shared" si="89"/>
        <v/>
      </c>
      <c r="CE253" s="1" t="str">
        <f t="shared" si="90"/>
        <v/>
      </c>
      <c r="CF253" s="4" t="str">
        <f t="shared" si="91"/>
        <v/>
      </c>
      <c r="CG253" s="4">
        <f t="shared" si="107"/>
        <v>0</v>
      </c>
      <c r="CH253" s="4">
        <f t="shared" si="94"/>
        <v>0</v>
      </c>
      <c r="CI253" s="4">
        <f t="shared" si="92"/>
        <v>0</v>
      </c>
      <c r="CK253" s="83">
        <f t="shared" si="105"/>
        <v>0</v>
      </c>
      <c r="CL253" s="1">
        <f t="shared" si="95"/>
        <v>1250</v>
      </c>
      <c r="CM253" s="1">
        <f t="shared" si="103"/>
        <v>1250</v>
      </c>
      <c r="CN253" s="83">
        <f t="shared" si="104"/>
        <v>0</v>
      </c>
      <c r="CO253" s="74" t="str">
        <f t="shared" si="85"/>
        <v/>
      </c>
    </row>
    <row r="254" spans="1:93" hidden="1" x14ac:dyDescent="0.35">
      <c r="A254" s="74" t="str">
        <f t="shared" si="96"/>
        <v/>
      </c>
      <c r="B254" s="75" t="str">
        <f t="shared" si="97"/>
        <v/>
      </c>
      <c r="C254" s="76">
        <f t="shared" si="98"/>
        <v>0</v>
      </c>
      <c r="D254" s="77">
        <f t="shared" si="99"/>
        <v>0</v>
      </c>
      <c r="E254" s="76">
        <f t="shared" si="82"/>
        <v>0</v>
      </c>
      <c r="F254" s="76"/>
      <c r="G254" s="76">
        <f t="shared" si="109"/>
        <v>0</v>
      </c>
      <c r="H254" s="76">
        <f t="shared" si="100"/>
        <v>0</v>
      </c>
      <c r="I254" s="91">
        <f t="shared" si="101"/>
        <v>0</v>
      </c>
      <c r="J254" s="16"/>
      <c r="M254" s="95"/>
      <c r="N254" s="85"/>
      <c r="O254" s="87">
        <f t="shared" si="108"/>
        <v>0</v>
      </c>
      <c r="P254" s="41"/>
      <c r="Q254" s="80">
        <f t="shared" si="106"/>
        <v>0</v>
      </c>
      <c r="R254" s="18"/>
      <c r="S254" s="90">
        <f>SUM($C$40:C254)</f>
        <v>52614.309948772127</v>
      </c>
      <c r="T254" s="81"/>
      <c r="U254" s="80">
        <f>SUM($CD$32:CD248)</f>
        <v>52614.309948772338</v>
      </c>
      <c r="V254" s="18"/>
      <c r="W254" s="18"/>
      <c r="X254" s="18"/>
      <c r="AC254" s="3" t="s">
        <v>45</v>
      </c>
      <c r="CB254">
        <f t="shared" si="93"/>
        <v>221</v>
      </c>
      <c r="CC254" s="2" t="str">
        <f t="shared" si="88"/>
        <v/>
      </c>
      <c r="CD254" s="4" t="str">
        <f t="shared" si="89"/>
        <v/>
      </c>
      <c r="CE254" s="1" t="str">
        <f t="shared" si="90"/>
        <v/>
      </c>
      <c r="CF254" s="4" t="str">
        <f t="shared" si="91"/>
        <v/>
      </c>
      <c r="CG254" s="4">
        <f t="shared" si="107"/>
        <v>0</v>
      </c>
      <c r="CH254" s="4">
        <f t="shared" si="94"/>
        <v>0</v>
      </c>
      <c r="CI254" s="4">
        <f t="shared" si="92"/>
        <v>0</v>
      </c>
      <c r="CK254" s="83">
        <f t="shared" si="105"/>
        <v>0</v>
      </c>
      <c r="CL254" s="1">
        <f t="shared" si="95"/>
        <v>1250</v>
      </c>
      <c r="CM254" s="1">
        <f t="shared" si="103"/>
        <v>1250</v>
      </c>
      <c r="CN254" s="83">
        <f t="shared" si="104"/>
        <v>0</v>
      </c>
      <c r="CO254" s="74" t="str">
        <f t="shared" si="85"/>
        <v/>
      </c>
    </row>
    <row r="255" spans="1:93" hidden="1" x14ac:dyDescent="0.35">
      <c r="A255" s="74" t="str">
        <f t="shared" si="96"/>
        <v/>
      </c>
      <c r="B255" s="75" t="str">
        <f t="shared" si="97"/>
        <v/>
      </c>
      <c r="C255" s="76">
        <f t="shared" si="98"/>
        <v>0</v>
      </c>
      <c r="D255" s="77">
        <f t="shared" si="99"/>
        <v>0</v>
      </c>
      <c r="E255" s="76">
        <f t="shared" si="82"/>
        <v>0</v>
      </c>
      <c r="F255" s="76"/>
      <c r="G255" s="76">
        <f t="shared" si="109"/>
        <v>0</v>
      </c>
      <c r="H255" s="76">
        <f t="shared" si="100"/>
        <v>0</v>
      </c>
      <c r="I255" s="91">
        <f t="shared" si="101"/>
        <v>0</v>
      </c>
      <c r="J255" s="16"/>
      <c r="M255" s="95"/>
      <c r="N255" s="85" t="s">
        <v>45</v>
      </c>
      <c r="O255" s="87">
        <f>CN507</f>
        <v>0</v>
      </c>
      <c r="P255" s="41"/>
      <c r="Q255" s="80">
        <f t="shared" si="106"/>
        <v>0</v>
      </c>
      <c r="R255" s="18"/>
      <c r="S255" s="90">
        <f>SUM($C$40:C255)</f>
        <v>52614.309948772127</v>
      </c>
      <c r="T255" s="81">
        <v>18</v>
      </c>
      <c r="U255" s="80">
        <f>SUM($CD$32:CD249)</f>
        <v>52614.309948772338</v>
      </c>
      <c r="V255" s="18"/>
      <c r="W255" s="18"/>
      <c r="X255" s="18"/>
      <c r="AC255" s="3" t="s">
        <v>45</v>
      </c>
      <c r="CB255">
        <f t="shared" si="93"/>
        <v>222</v>
      </c>
      <c r="CC255" s="2" t="str">
        <f t="shared" si="88"/>
        <v/>
      </c>
      <c r="CD255" s="4" t="str">
        <f t="shared" si="89"/>
        <v/>
      </c>
      <c r="CE255" s="1" t="str">
        <f t="shared" si="90"/>
        <v/>
      </c>
      <c r="CF255" s="4" t="str">
        <f t="shared" si="91"/>
        <v/>
      </c>
      <c r="CG255" s="4">
        <f t="shared" si="107"/>
        <v>0</v>
      </c>
      <c r="CH255" s="4">
        <f t="shared" si="94"/>
        <v>0</v>
      </c>
      <c r="CI255" s="4">
        <f t="shared" si="92"/>
        <v>0</v>
      </c>
      <c r="CK255" s="83">
        <f t="shared" si="105"/>
        <v>0</v>
      </c>
      <c r="CL255" s="1">
        <f t="shared" si="95"/>
        <v>1250</v>
      </c>
      <c r="CM255" s="1">
        <f t="shared" si="103"/>
        <v>1250</v>
      </c>
      <c r="CN255" s="83">
        <f t="shared" si="104"/>
        <v>0</v>
      </c>
      <c r="CO255" s="74" t="str">
        <f t="shared" si="85"/>
        <v/>
      </c>
    </row>
    <row r="256" spans="1:93" hidden="1" x14ac:dyDescent="0.35">
      <c r="A256" s="74" t="str">
        <f t="shared" si="96"/>
        <v/>
      </c>
      <c r="B256" s="75" t="str">
        <f t="shared" si="97"/>
        <v/>
      </c>
      <c r="C256" s="76">
        <f t="shared" si="98"/>
        <v>0</v>
      </c>
      <c r="D256" s="77">
        <f t="shared" si="99"/>
        <v>0</v>
      </c>
      <c r="E256" s="76">
        <f t="shared" si="82"/>
        <v>0</v>
      </c>
      <c r="F256" s="76"/>
      <c r="G256" s="76">
        <f t="shared" si="109"/>
        <v>0</v>
      </c>
      <c r="H256" s="76">
        <f t="shared" si="100"/>
        <v>0</v>
      </c>
      <c r="I256" s="91">
        <f t="shared" si="101"/>
        <v>0</v>
      </c>
      <c r="J256" s="16"/>
      <c r="M256" s="95"/>
      <c r="N256" s="85"/>
      <c r="O256" s="87">
        <f>O255-($O$255-$O$267)/12</f>
        <v>0</v>
      </c>
      <c r="P256" s="41"/>
      <c r="Q256" s="80">
        <f t="shared" si="106"/>
        <v>0</v>
      </c>
      <c r="R256" s="18"/>
      <c r="S256" s="90">
        <f>SUM($C$40:C256)</f>
        <v>52614.309948772127</v>
      </c>
      <c r="T256" s="81"/>
      <c r="U256" s="80">
        <f>SUM($CD$32:CD250)</f>
        <v>52614.309948772338</v>
      </c>
      <c r="V256" s="18"/>
      <c r="W256" s="18"/>
      <c r="X256" s="18"/>
      <c r="AC256" s="3" t="s">
        <v>45</v>
      </c>
      <c r="CB256">
        <f t="shared" si="93"/>
        <v>223</v>
      </c>
      <c r="CC256" s="2" t="str">
        <f t="shared" si="88"/>
        <v/>
      </c>
      <c r="CD256" s="4" t="str">
        <f t="shared" si="89"/>
        <v/>
      </c>
      <c r="CE256" s="1" t="str">
        <f t="shared" si="90"/>
        <v/>
      </c>
      <c r="CF256" s="4" t="str">
        <f t="shared" si="91"/>
        <v/>
      </c>
      <c r="CG256" s="4">
        <f t="shared" si="107"/>
        <v>0</v>
      </c>
      <c r="CH256" s="4">
        <f t="shared" si="94"/>
        <v>0</v>
      </c>
      <c r="CI256" s="4">
        <f t="shared" si="92"/>
        <v>0</v>
      </c>
      <c r="CK256" s="83">
        <f t="shared" si="105"/>
        <v>0</v>
      </c>
      <c r="CL256" s="1">
        <f t="shared" si="95"/>
        <v>1250</v>
      </c>
      <c r="CM256" s="1">
        <f t="shared" si="103"/>
        <v>1250</v>
      </c>
      <c r="CN256" s="83">
        <f t="shared" si="104"/>
        <v>0</v>
      </c>
      <c r="CO256" s="74" t="str">
        <f t="shared" si="85"/>
        <v/>
      </c>
    </row>
    <row r="257" spans="1:93" hidden="1" x14ac:dyDescent="0.35">
      <c r="A257" s="74" t="str">
        <f t="shared" si="96"/>
        <v/>
      </c>
      <c r="B257" s="75" t="str">
        <f t="shared" si="97"/>
        <v/>
      </c>
      <c r="C257" s="76">
        <f t="shared" si="98"/>
        <v>0</v>
      </c>
      <c r="D257" s="77">
        <f t="shared" si="99"/>
        <v>0</v>
      </c>
      <c r="E257" s="76">
        <f t="shared" si="82"/>
        <v>0</v>
      </c>
      <c r="F257" s="76"/>
      <c r="G257" s="76">
        <f t="shared" si="109"/>
        <v>0</v>
      </c>
      <c r="H257" s="76">
        <f t="shared" si="100"/>
        <v>0</v>
      </c>
      <c r="I257" s="91">
        <f t="shared" si="101"/>
        <v>0</v>
      </c>
      <c r="J257" s="16"/>
      <c r="M257" s="95"/>
      <c r="N257" s="85"/>
      <c r="O257" s="87">
        <f t="shared" ref="O257:O266" si="110">O256-($O$255-$O$267)/12</f>
        <v>0</v>
      </c>
      <c r="P257" s="41"/>
      <c r="Q257" s="80">
        <f t="shared" si="106"/>
        <v>0</v>
      </c>
      <c r="R257" s="18"/>
      <c r="S257" s="90">
        <f>SUM($C$40:C257)</f>
        <v>52614.309948772127</v>
      </c>
      <c r="T257" s="81"/>
      <c r="U257" s="80">
        <f>SUM($CD$32:CD251)</f>
        <v>52614.309948772338</v>
      </c>
      <c r="V257" s="18"/>
      <c r="W257" s="18"/>
      <c r="X257" s="18"/>
      <c r="AC257" s="3" t="s">
        <v>45</v>
      </c>
      <c r="CB257">
        <f t="shared" si="93"/>
        <v>224</v>
      </c>
      <c r="CC257" s="2" t="str">
        <f t="shared" si="88"/>
        <v/>
      </c>
      <c r="CD257" s="4" t="str">
        <f t="shared" si="89"/>
        <v/>
      </c>
      <c r="CE257" s="1" t="str">
        <f t="shared" si="90"/>
        <v/>
      </c>
      <c r="CF257" s="4" t="str">
        <f t="shared" si="91"/>
        <v/>
      </c>
      <c r="CG257" s="4">
        <f t="shared" si="107"/>
        <v>0</v>
      </c>
      <c r="CH257" s="4">
        <f t="shared" si="94"/>
        <v>0</v>
      </c>
      <c r="CI257" s="4">
        <f t="shared" si="92"/>
        <v>0</v>
      </c>
      <c r="CK257" s="83">
        <f t="shared" si="105"/>
        <v>0</v>
      </c>
      <c r="CL257" s="1">
        <f t="shared" si="95"/>
        <v>1250</v>
      </c>
      <c r="CM257" s="1">
        <f t="shared" si="103"/>
        <v>1250</v>
      </c>
      <c r="CN257" s="83">
        <f t="shared" si="104"/>
        <v>0</v>
      </c>
      <c r="CO257" s="74" t="str">
        <f t="shared" si="85"/>
        <v/>
      </c>
    </row>
    <row r="258" spans="1:93" hidden="1" x14ac:dyDescent="0.35">
      <c r="A258" s="74" t="str">
        <f t="shared" si="96"/>
        <v/>
      </c>
      <c r="B258" s="75" t="str">
        <f t="shared" si="97"/>
        <v/>
      </c>
      <c r="C258" s="76">
        <f t="shared" si="98"/>
        <v>0</v>
      </c>
      <c r="D258" s="77">
        <f t="shared" si="99"/>
        <v>0</v>
      </c>
      <c r="E258" s="76">
        <f t="shared" si="82"/>
        <v>0</v>
      </c>
      <c r="F258" s="76"/>
      <c r="G258" s="76">
        <f t="shared" si="109"/>
        <v>0</v>
      </c>
      <c r="H258" s="76">
        <f t="shared" si="100"/>
        <v>0</v>
      </c>
      <c r="I258" s="91">
        <f t="shared" si="101"/>
        <v>0</v>
      </c>
      <c r="J258" s="16"/>
      <c r="M258" s="95"/>
      <c r="N258" s="85"/>
      <c r="O258" s="87">
        <f t="shared" si="110"/>
        <v>0</v>
      </c>
      <c r="P258" s="41"/>
      <c r="Q258" s="80">
        <f t="shared" si="106"/>
        <v>0</v>
      </c>
      <c r="R258" s="18"/>
      <c r="S258" s="90">
        <f>SUM($C$40:C258)</f>
        <v>52614.309948772127</v>
      </c>
      <c r="T258" s="81"/>
      <c r="U258" s="80">
        <f>SUM($CD$32:CD252)</f>
        <v>52614.309948772338</v>
      </c>
      <c r="V258" s="18"/>
      <c r="W258" s="18"/>
      <c r="X258" s="18"/>
      <c r="AC258" s="3" t="s">
        <v>45</v>
      </c>
      <c r="CB258">
        <f t="shared" si="93"/>
        <v>225</v>
      </c>
      <c r="CC258" s="2" t="str">
        <f t="shared" si="88"/>
        <v/>
      </c>
      <c r="CD258" s="4" t="str">
        <f t="shared" si="89"/>
        <v/>
      </c>
      <c r="CE258" s="1" t="str">
        <f t="shared" si="90"/>
        <v/>
      </c>
      <c r="CF258" s="4" t="str">
        <f t="shared" si="91"/>
        <v/>
      </c>
      <c r="CG258" s="4">
        <f t="shared" si="107"/>
        <v>0</v>
      </c>
      <c r="CH258" s="4">
        <f t="shared" si="94"/>
        <v>0</v>
      </c>
      <c r="CI258" s="4">
        <f t="shared" si="92"/>
        <v>0</v>
      </c>
      <c r="CK258" s="83">
        <f t="shared" si="105"/>
        <v>0</v>
      </c>
      <c r="CL258" s="1">
        <f t="shared" si="95"/>
        <v>1250</v>
      </c>
      <c r="CM258" s="1">
        <f t="shared" si="103"/>
        <v>1250</v>
      </c>
      <c r="CN258" s="83">
        <f t="shared" si="104"/>
        <v>0</v>
      </c>
      <c r="CO258" s="74" t="str">
        <f t="shared" si="85"/>
        <v/>
      </c>
    </row>
    <row r="259" spans="1:93" hidden="1" x14ac:dyDescent="0.35">
      <c r="A259" s="74" t="str">
        <f t="shared" si="96"/>
        <v/>
      </c>
      <c r="B259" s="75" t="str">
        <f t="shared" si="97"/>
        <v/>
      </c>
      <c r="C259" s="76">
        <f t="shared" si="98"/>
        <v>0</v>
      </c>
      <c r="D259" s="77">
        <f t="shared" si="99"/>
        <v>0</v>
      </c>
      <c r="E259" s="76">
        <f t="shared" si="82"/>
        <v>0</v>
      </c>
      <c r="F259" s="76"/>
      <c r="G259" s="76">
        <f t="shared" si="109"/>
        <v>0</v>
      </c>
      <c r="H259" s="76">
        <f t="shared" si="100"/>
        <v>0</v>
      </c>
      <c r="I259" s="91">
        <f t="shared" si="101"/>
        <v>0</v>
      </c>
      <c r="J259" s="16"/>
      <c r="M259" s="95"/>
      <c r="N259" s="85"/>
      <c r="O259" s="87">
        <f t="shared" si="110"/>
        <v>0</v>
      </c>
      <c r="P259" s="41"/>
      <c r="Q259" s="80">
        <f t="shared" si="106"/>
        <v>0</v>
      </c>
      <c r="R259" s="18"/>
      <c r="S259" s="90">
        <f>SUM($C$40:C259)</f>
        <v>52614.309948772127</v>
      </c>
      <c r="T259" s="81"/>
      <c r="U259" s="80">
        <f>SUM($CD$32:CD253)</f>
        <v>52614.309948772338</v>
      </c>
      <c r="V259" s="18"/>
      <c r="W259" s="18"/>
      <c r="X259" s="18"/>
      <c r="AC259" s="3" t="s">
        <v>45</v>
      </c>
      <c r="CB259">
        <f t="shared" si="93"/>
        <v>226</v>
      </c>
      <c r="CC259" s="2" t="str">
        <f t="shared" si="88"/>
        <v/>
      </c>
      <c r="CD259" s="4" t="str">
        <f t="shared" si="89"/>
        <v/>
      </c>
      <c r="CE259" s="1" t="str">
        <f t="shared" si="90"/>
        <v/>
      </c>
      <c r="CF259" s="4" t="str">
        <f t="shared" si="91"/>
        <v/>
      </c>
      <c r="CG259" s="4">
        <f t="shared" si="107"/>
        <v>0</v>
      </c>
      <c r="CH259" s="4">
        <f t="shared" si="94"/>
        <v>0</v>
      </c>
      <c r="CI259" s="4">
        <f t="shared" si="92"/>
        <v>0</v>
      </c>
      <c r="CK259" s="83">
        <f t="shared" si="105"/>
        <v>0</v>
      </c>
      <c r="CL259" s="1">
        <f t="shared" si="95"/>
        <v>1250</v>
      </c>
      <c r="CM259" s="1">
        <f t="shared" si="103"/>
        <v>1250</v>
      </c>
      <c r="CN259" s="83">
        <f t="shared" si="104"/>
        <v>0</v>
      </c>
      <c r="CO259" s="74" t="str">
        <f t="shared" si="85"/>
        <v/>
      </c>
    </row>
    <row r="260" spans="1:93" hidden="1" x14ac:dyDescent="0.35">
      <c r="A260" s="74" t="str">
        <f t="shared" si="96"/>
        <v/>
      </c>
      <c r="B260" s="75" t="str">
        <f t="shared" si="97"/>
        <v/>
      </c>
      <c r="C260" s="76">
        <f t="shared" si="98"/>
        <v>0</v>
      </c>
      <c r="D260" s="77">
        <f t="shared" si="99"/>
        <v>0</v>
      </c>
      <c r="E260" s="76">
        <f t="shared" si="82"/>
        <v>0</v>
      </c>
      <c r="F260" s="76"/>
      <c r="G260" s="76">
        <f t="shared" si="109"/>
        <v>0</v>
      </c>
      <c r="H260" s="76">
        <f t="shared" si="100"/>
        <v>0</v>
      </c>
      <c r="I260" s="91">
        <f t="shared" si="101"/>
        <v>0</v>
      </c>
      <c r="J260" s="16"/>
      <c r="M260" s="95"/>
      <c r="N260" s="85"/>
      <c r="O260" s="87">
        <f t="shared" si="110"/>
        <v>0</v>
      </c>
      <c r="P260" s="41"/>
      <c r="Q260" s="80">
        <f t="shared" si="106"/>
        <v>0</v>
      </c>
      <c r="R260" s="18"/>
      <c r="S260" s="90">
        <f>SUM($C$40:C260)</f>
        <v>52614.309948772127</v>
      </c>
      <c r="T260" s="81"/>
      <c r="U260" s="80">
        <f>SUM($CD$32:CD254)</f>
        <v>52614.309948772338</v>
      </c>
      <c r="V260" s="18"/>
      <c r="W260" s="18"/>
      <c r="X260" s="18"/>
      <c r="AC260" s="3" t="s">
        <v>45</v>
      </c>
      <c r="CB260">
        <f t="shared" si="93"/>
        <v>227</v>
      </c>
      <c r="CC260" s="2" t="str">
        <f t="shared" si="88"/>
        <v/>
      </c>
      <c r="CD260" s="4" t="str">
        <f t="shared" si="89"/>
        <v/>
      </c>
      <c r="CE260" s="1" t="str">
        <f t="shared" si="90"/>
        <v/>
      </c>
      <c r="CF260" s="4" t="str">
        <f t="shared" si="91"/>
        <v/>
      </c>
      <c r="CG260" s="4">
        <f t="shared" si="107"/>
        <v>0</v>
      </c>
      <c r="CH260" s="4">
        <f t="shared" si="94"/>
        <v>0</v>
      </c>
      <c r="CI260" s="4">
        <f t="shared" si="92"/>
        <v>0</v>
      </c>
      <c r="CK260" s="83">
        <f t="shared" si="105"/>
        <v>0</v>
      </c>
      <c r="CL260" s="1">
        <f t="shared" si="95"/>
        <v>1250</v>
      </c>
      <c r="CM260" s="1">
        <f t="shared" si="103"/>
        <v>1250</v>
      </c>
      <c r="CN260" s="83">
        <f t="shared" si="104"/>
        <v>0</v>
      </c>
      <c r="CO260" s="74" t="str">
        <f t="shared" si="85"/>
        <v/>
      </c>
    </row>
    <row r="261" spans="1:93" hidden="1" x14ac:dyDescent="0.35">
      <c r="A261" s="74" t="str">
        <f t="shared" si="96"/>
        <v/>
      </c>
      <c r="B261" s="75" t="str">
        <f t="shared" si="97"/>
        <v/>
      </c>
      <c r="C261" s="76">
        <f t="shared" si="98"/>
        <v>0</v>
      </c>
      <c r="D261" s="77">
        <f t="shared" si="99"/>
        <v>0</v>
      </c>
      <c r="E261" s="76">
        <f t="shared" si="82"/>
        <v>0</v>
      </c>
      <c r="F261" s="76"/>
      <c r="G261" s="76">
        <f t="shared" si="109"/>
        <v>0</v>
      </c>
      <c r="H261" s="76">
        <f t="shared" si="100"/>
        <v>0</v>
      </c>
      <c r="I261" s="91">
        <f t="shared" si="101"/>
        <v>0</v>
      </c>
      <c r="J261" s="16"/>
      <c r="M261" s="95"/>
      <c r="N261" s="85"/>
      <c r="O261" s="87">
        <f t="shared" si="110"/>
        <v>0</v>
      </c>
      <c r="P261" s="41"/>
      <c r="Q261" s="80">
        <f t="shared" si="106"/>
        <v>0</v>
      </c>
      <c r="R261" s="18"/>
      <c r="S261" s="90">
        <f>SUM($C$40:C261)</f>
        <v>52614.309948772127</v>
      </c>
      <c r="T261" s="81"/>
      <c r="U261" s="80">
        <f>SUM($CD$32:CD255)</f>
        <v>52614.309948772338</v>
      </c>
      <c r="V261" s="18"/>
      <c r="W261" s="18"/>
      <c r="X261" s="18"/>
      <c r="AC261" s="3" t="s">
        <v>45</v>
      </c>
      <c r="CB261">
        <f t="shared" si="93"/>
        <v>228</v>
      </c>
      <c r="CC261" s="2" t="str">
        <f t="shared" si="88"/>
        <v/>
      </c>
      <c r="CD261" s="4" t="str">
        <f t="shared" si="89"/>
        <v/>
      </c>
      <c r="CE261" s="1" t="str">
        <f t="shared" si="90"/>
        <v/>
      </c>
      <c r="CF261" s="4" t="str">
        <f t="shared" si="91"/>
        <v/>
      </c>
      <c r="CG261" s="4">
        <f t="shared" si="107"/>
        <v>0</v>
      </c>
      <c r="CH261" s="4">
        <f t="shared" si="94"/>
        <v>0</v>
      </c>
      <c r="CI261" s="4">
        <f t="shared" si="92"/>
        <v>0</v>
      </c>
      <c r="CK261" s="83">
        <f t="shared" si="105"/>
        <v>0</v>
      </c>
      <c r="CL261" s="1">
        <f t="shared" si="95"/>
        <v>1250</v>
      </c>
      <c r="CM261" s="1">
        <f t="shared" si="103"/>
        <v>1250</v>
      </c>
      <c r="CN261" s="83">
        <f t="shared" si="104"/>
        <v>0</v>
      </c>
      <c r="CO261" s="74" t="str">
        <f t="shared" si="85"/>
        <v/>
      </c>
    </row>
    <row r="262" spans="1:93" hidden="1" x14ac:dyDescent="0.35">
      <c r="A262" s="74" t="str">
        <f t="shared" si="96"/>
        <v/>
      </c>
      <c r="B262" s="75" t="str">
        <f t="shared" si="97"/>
        <v/>
      </c>
      <c r="C262" s="76">
        <f t="shared" si="98"/>
        <v>0</v>
      </c>
      <c r="D262" s="77">
        <f t="shared" si="99"/>
        <v>0</v>
      </c>
      <c r="E262" s="76">
        <f t="shared" si="82"/>
        <v>0</v>
      </c>
      <c r="F262" s="76"/>
      <c r="G262" s="76">
        <f t="shared" si="109"/>
        <v>0</v>
      </c>
      <c r="H262" s="76">
        <f t="shared" si="100"/>
        <v>0</v>
      </c>
      <c r="I262" s="91">
        <f t="shared" si="101"/>
        <v>0</v>
      </c>
      <c r="J262" s="16"/>
      <c r="M262" s="95"/>
      <c r="N262" s="85"/>
      <c r="O262" s="87">
        <f t="shared" si="110"/>
        <v>0</v>
      </c>
      <c r="P262" s="41"/>
      <c r="Q262" s="80">
        <f t="shared" si="106"/>
        <v>0</v>
      </c>
      <c r="R262" s="18"/>
      <c r="S262" s="90">
        <f>SUM($C$40:C262)</f>
        <v>52614.309948772127</v>
      </c>
      <c r="T262" s="81"/>
      <c r="U262" s="80">
        <f>SUM($CD$32:CD256)</f>
        <v>52614.309948772338</v>
      </c>
      <c r="V262" s="18"/>
      <c r="W262" s="18"/>
      <c r="X262" s="18"/>
      <c r="AC262" s="3" t="s">
        <v>45</v>
      </c>
      <c r="CB262">
        <f t="shared" si="93"/>
        <v>229</v>
      </c>
      <c r="CC262" s="2" t="str">
        <f t="shared" si="88"/>
        <v/>
      </c>
      <c r="CD262" s="4" t="str">
        <f t="shared" si="89"/>
        <v/>
      </c>
      <c r="CE262" s="1" t="str">
        <f t="shared" si="90"/>
        <v/>
      </c>
      <c r="CF262" s="4" t="str">
        <f t="shared" si="91"/>
        <v/>
      </c>
      <c r="CG262" s="4">
        <f t="shared" si="107"/>
        <v>0</v>
      </c>
      <c r="CH262" s="4">
        <f t="shared" si="94"/>
        <v>0</v>
      </c>
      <c r="CI262" s="4">
        <f t="shared" si="92"/>
        <v>0</v>
      </c>
      <c r="CK262" s="83">
        <f t="shared" si="105"/>
        <v>0</v>
      </c>
      <c r="CL262" s="1">
        <f t="shared" si="95"/>
        <v>1250</v>
      </c>
      <c r="CM262" s="1">
        <f t="shared" si="103"/>
        <v>1250</v>
      </c>
      <c r="CN262" s="83">
        <f t="shared" si="104"/>
        <v>0</v>
      </c>
      <c r="CO262" s="74" t="str">
        <f t="shared" si="85"/>
        <v/>
      </c>
    </row>
    <row r="263" spans="1:93" hidden="1" x14ac:dyDescent="0.35">
      <c r="A263" s="74" t="str">
        <f t="shared" si="96"/>
        <v/>
      </c>
      <c r="B263" s="75" t="str">
        <f t="shared" si="97"/>
        <v/>
      </c>
      <c r="C263" s="76">
        <f t="shared" si="98"/>
        <v>0</v>
      </c>
      <c r="D263" s="77">
        <f t="shared" si="99"/>
        <v>0</v>
      </c>
      <c r="E263" s="76">
        <f t="shared" si="82"/>
        <v>0</v>
      </c>
      <c r="F263" s="76"/>
      <c r="G263" s="76">
        <f t="shared" si="109"/>
        <v>0</v>
      </c>
      <c r="H263" s="76">
        <f t="shared" si="100"/>
        <v>0</v>
      </c>
      <c r="I263" s="91">
        <f t="shared" si="101"/>
        <v>0</v>
      </c>
      <c r="J263" s="16"/>
      <c r="M263" s="95"/>
      <c r="N263" s="85"/>
      <c r="O263" s="87">
        <f t="shared" si="110"/>
        <v>0</v>
      </c>
      <c r="P263" s="41"/>
      <c r="Q263" s="80">
        <f t="shared" si="106"/>
        <v>0</v>
      </c>
      <c r="R263" s="18"/>
      <c r="S263" s="90">
        <f>SUM($C$40:C263)</f>
        <v>52614.309948772127</v>
      </c>
      <c r="T263" s="81"/>
      <c r="U263" s="80">
        <f>SUM($CD$32:CD257)</f>
        <v>52614.309948772338</v>
      </c>
      <c r="V263" s="18"/>
      <c r="W263" s="18"/>
      <c r="X263" s="18"/>
      <c r="AC263" s="3" t="s">
        <v>45</v>
      </c>
      <c r="CB263">
        <f t="shared" si="93"/>
        <v>230</v>
      </c>
      <c r="CC263" s="2" t="str">
        <f t="shared" si="88"/>
        <v/>
      </c>
      <c r="CD263" s="4" t="str">
        <f t="shared" si="89"/>
        <v/>
      </c>
      <c r="CE263" s="1" t="str">
        <f t="shared" si="90"/>
        <v/>
      </c>
      <c r="CF263" s="4" t="str">
        <f t="shared" si="91"/>
        <v/>
      </c>
      <c r="CG263" s="4">
        <f t="shared" si="107"/>
        <v>0</v>
      </c>
      <c r="CH263" s="4">
        <f t="shared" si="94"/>
        <v>0</v>
      </c>
      <c r="CI263" s="4">
        <f t="shared" si="92"/>
        <v>0</v>
      </c>
      <c r="CK263" s="83">
        <f t="shared" si="105"/>
        <v>0</v>
      </c>
      <c r="CL263" s="1">
        <f t="shared" si="95"/>
        <v>1250</v>
      </c>
      <c r="CM263" s="1">
        <f t="shared" si="103"/>
        <v>1250</v>
      </c>
      <c r="CN263" s="83">
        <f t="shared" si="104"/>
        <v>0</v>
      </c>
      <c r="CO263" s="74" t="str">
        <f t="shared" si="85"/>
        <v/>
      </c>
    </row>
    <row r="264" spans="1:93" hidden="1" x14ac:dyDescent="0.35">
      <c r="A264" s="74" t="str">
        <f t="shared" si="96"/>
        <v/>
      </c>
      <c r="B264" s="75" t="str">
        <f t="shared" si="97"/>
        <v/>
      </c>
      <c r="C264" s="76">
        <f t="shared" si="98"/>
        <v>0</v>
      </c>
      <c r="D264" s="77">
        <f t="shared" si="99"/>
        <v>0</v>
      </c>
      <c r="E264" s="76">
        <f t="shared" si="82"/>
        <v>0</v>
      </c>
      <c r="F264" s="76"/>
      <c r="G264" s="76">
        <f t="shared" si="109"/>
        <v>0</v>
      </c>
      <c r="H264" s="76">
        <f t="shared" si="100"/>
        <v>0</v>
      </c>
      <c r="I264" s="91">
        <f t="shared" si="101"/>
        <v>0</v>
      </c>
      <c r="J264" s="16"/>
      <c r="M264" s="95"/>
      <c r="N264" s="85"/>
      <c r="O264" s="87">
        <f t="shared" si="110"/>
        <v>0</v>
      </c>
      <c r="P264" s="41"/>
      <c r="Q264" s="80">
        <f t="shared" si="106"/>
        <v>0</v>
      </c>
      <c r="R264" s="18"/>
      <c r="S264" s="90">
        <f>SUM($C$40:C264)</f>
        <v>52614.309948772127</v>
      </c>
      <c r="T264" s="81"/>
      <c r="U264" s="80">
        <f>SUM($CD$32:CD258)</f>
        <v>52614.309948772338</v>
      </c>
      <c r="V264" s="18"/>
      <c r="W264" s="18"/>
      <c r="X264" s="18"/>
      <c r="AC264" s="3" t="s">
        <v>45</v>
      </c>
      <c r="CB264">
        <f t="shared" si="93"/>
        <v>231</v>
      </c>
      <c r="CC264" s="2" t="str">
        <f t="shared" si="88"/>
        <v/>
      </c>
      <c r="CD264" s="4" t="str">
        <f t="shared" si="89"/>
        <v/>
      </c>
      <c r="CE264" s="1" t="str">
        <f t="shared" si="90"/>
        <v/>
      </c>
      <c r="CF264" s="4" t="str">
        <f t="shared" si="91"/>
        <v/>
      </c>
      <c r="CG264" s="4">
        <f t="shared" si="107"/>
        <v>0</v>
      </c>
      <c r="CH264" s="4">
        <f t="shared" si="94"/>
        <v>0</v>
      </c>
      <c r="CI264" s="4">
        <f t="shared" si="92"/>
        <v>0</v>
      </c>
      <c r="CK264" s="83">
        <f t="shared" si="105"/>
        <v>0</v>
      </c>
      <c r="CL264" s="1">
        <f t="shared" si="95"/>
        <v>1250</v>
      </c>
      <c r="CM264" s="1">
        <f t="shared" si="103"/>
        <v>1250</v>
      </c>
      <c r="CN264" s="83">
        <f t="shared" si="104"/>
        <v>0</v>
      </c>
      <c r="CO264" s="74" t="str">
        <f t="shared" si="85"/>
        <v/>
      </c>
    </row>
    <row r="265" spans="1:93" hidden="1" x14ac:dyDescent="0.35">
      <c r="A265" s="74" t="str">
        <f t="shared" si="96"/>
        <v/>
      </c>
      <c r="B265" s="75" t="str">
        <f t="shared" si="97"/>
        <v/>
      </c>
      <c r="C265" s="76">
        <f t="shared" si="98"/>
        <v>0</v>
      </c>
      <c r="D265" s="77">
        <f t="shared" si="99"/>
        <v>0</v>
      </c>
      <c r="E265" s="76">
        <f t="shared" si="82"/>
        <v>0</v>
      </c>
      <c r="F265" s="76"/>
      <c r="G265" s="76">
        <f t="shared" si="109"/>
        <v>0</v>
      </c>
      <c r="H265" s="76">
        <f t="shared" si="100"/>
        <v>0</v>
      </c>
      <c r="I265" s="91">
        <f t="shared" si="101"/>
        <v>0</v>
      </c>
      <c r="J265" s="16"/>
      <c r="M265" s="95"/>
      <c r="N265" s="85"/>
      <c r="O265" s="87">
        <f t="shared" si="110"/>
        <v>0</v>
      </c>
      <c r="P265" s="41"/>
      <c r="Q265" s="80">
        <f t="shared" si="106"/>
        <v>0</v>
      </c>
      <c r="R265" s="18"/>
      <c r="S265" s="90">
        <f>SUM($C$40:C265)</f>
        <v>52614.309948772127</v>
      </c>
      <c r="T265" s="81"/>
      <c r="U265" s="80">
        <f>SUM($CD$32:CD259)</f>
        <v>52614.309948772338</v>
      </c>
      <c r="V265" s="18"/>
      <c r="W265" s="18"/>
      <c r="X265" s="18"/>
      <c r="AC265" s="3" t="s">
        <v>45</v>
      </c>
      <c r="CB265">
        <f t="shared" si="93"/>
        <v>232</v>
      </c>
      <c r="CC265" s="2" t="str">
        <f t="shared" si="88"/>
        <v/>
      </c>
      <c r="CD265" s="4" t="str">
        <f t="shared" si="89"/>
        <v/>
      </c>
      <c r="CE265" s="1" t="str">
        <f t="shared" si="90"/>
        <v/>
      </c>
      <c r="CF265" s="4" t="str">
        <f t="shared" si="91"/>
        <v/>
      </c>
      <c r="CG265" s="4">
        <f t="shared" si="107"/>
        <v>0</v>
      </c>
      <c r="CH265" s="4">
        <f t="shared" si="94"/>
        <v>0</v>
      </c>
      <c r="CI265" s="4">
        <f t="shared" si="92"/>
        <v>0</v>
      </c>
      <c r="CK265" s="83">
        <f t="shared" si="105"/>
        <v>0</v>
      </c>
      <c r="CL265" s="1">
        <f t="shared" si="95"/>
        <v>1250</v>
      </c>
      <c r="CM265" s="1">
        <f t="shared" si="103"/>
        <v>1250</v>
      </c>
      <c r="CN265" s="83">
        <f t="shared" si="104"/>
        <v>0</v>
      </c>
      <c r="CO265" s="74" t="str">
        <f t="shared" si="85"/>
        <v/>
      </c>
    </row>
    <row r="266" spans="1:93" hidden="1" x14ac:dyDescent="0.35">
      <c r="A266" s="74" t="str">
        <f t="shared" si="96"/>
        <v/>
      </c>
      <c r="B266" s="75" t="str">
        <f t="shared" si="97"/>
        <v/>
      </c>
      <c r="C266" s="76">
        <f t="shared" si="98"/>
        <v>0</v>
      </c>
      <c r="D266" s="77">
        <f t="shared" si="99"/>
        <v>0</v>
      </c>
      <c r="E266" s="76">
        <f t="shared" ref="E266:E329" si="111">IF(D266&lt;I265,IF(I265&lt;1,"",$E$15),IF(D266&lt;E265,0,D266-(I265+C266)))</f>
        <v>0</v>
      </c>
      <c r="F266" s="76"/>
      <c r="G266" s="76">
        <f t="shared" si="109"/>
        <v>0</v>
      </c>
      <c r="H266" s="76">
        <f t="shared" si="100"/>
        <v>0</v>
      </c>
      <c r="I266" s="91">
        <f t="shared" si="101"/>
        <v>0</v>
      </c>
      <c r="J266" s="16"/>
      <c r="M266" s="95"/>
      <c r="N266" s="85"/>
      <c r="O266" s="87">
        <f t="shared" si="110"/>
        <v>0</v>
      </c>
      <c r="P266" s="41"/>
      <c r="Q266" s="80">
        <f t="shared" si="106"/>
        <v>0</v>
      </c>
      <c r="R266" s="18"/>
      <c r="S266" s="90">
        <f>SUM($C$40:C266)</f>
        <v>52614.309948772127</v>
      </c>
      <c r="T266" s="81"/>
      <c r="U266" s="80">
        <f>SUM($CD$32:CD260)</f>
        <v>52614.309948772338</v>
      </c>
      <c r="V266" s="18"/>
      <c r="W266" s="18"/>
      <c r="X266" s="18"/>
      <c r="AC266" s="3" t="s">
        <v>45</v>
      </c>
      <c r="CB266">
        <f t="shared" si="93"/>
        <v>233</v>
      </c>
      <c r="CC266" s="2" t="str">
        <f t="shared" si="88"/>
        <v/>
      </c>
      <c r="CD266" s="4" t="str">
        <f t="shared" si="89"/>
        <v/>
      </c>
      <c r="CE266" s="1" t="str">
        <f t="shared" si="90"/>
        <v/>
      </c>
      <c r="CF266" s="4" t="str">
        <f t="shared" si="91"/>
        <v/>
      </c>
      <c r="CG266" s="4">
        <f t="shared" si="107"/>
        <v>0</v>
      </c>
      <c r="CH266" s="4">
        <f t="shared" si="94"/>
        <v>0</v>
      </c>
      <c r="CI266" s="4">
        <f t="shared" si="92"/>
        <v>0</v>
      </c>
      <c r="CK266" s="83">
        <f t="shared" si="105"/>
        <v>0</v>
      </c>
      <c r="CL266" s="1">
        <f t="shared" si="95"/>
        <v>1250</v>
      </c>
      <c r="CM266" s="1">
        <f t="shared" si="103"/>
        <v>1250</v>
      </c>
      <c r="CN266" s="83">
        <f t="shared" si="104"/>
        <v>0</v>
      </c>
      <c r="CO266" s="74" t="str">
        <f t="shared" si="85"/>
        <v/>
      </c>
    </row>
    <row r="267" spans="1:93" hidden="1" x14ac:dyDescent="0.35">
      <c r="A267" s="74" t="str">
        <f t="shared" si="96"/>
        <v/>
      </c>
      <c r="B267" s="75" t="str">
        <f t="shared" si="97"/>
        <v/>
      </c>
      <c r="C267" s="76">
        <f t="shared" si="98"/>
        <v>0</v>
      </c>
      <c r="D267" s="77">
        <f t="shared" si="99"/>
        <v>0</v>
      </c>
      <c r="E267" s="76">
        <f t="shared" si="111"/>
        <v>0</v>
      </c>
      <c r="F267" s="76"/>
      <c r="G267" s="76">
        <f t="shared" si="109"/>
        <v>0</v>
      </c>
      <c r="H267" s="76">
        <f t="shared" si="100"/>
        <v>0</v>
      </c>
      <c r="I267" s="91">
        <f t="shared" si="101"/>
        <v>0</v>
      </c>
      <c r="J267" s="16"/>
      <c r="M267" s="95"/>
      <c r="N267" s="85" t="s">
        <v>45</v>
      </c>
      <c r="O267" s="87">
        <f>CN533</f>
        <v>0</v>
      </c>
      <c r="P267" s="41"/>
      <c r="Q267" s="80">
        <f t="shared" si="106"/>
        <v>0</v>
      </c>
      <c r="R267" s="18"/>
      <c r="S267" s="90">
        <f>SUM($C$40:C267)</f>
        <v>52614.309948772127</v>
      </c>
      <c r="T267" s="81">
        <v>19</v>
      </c>
      <c r="U267" s="80">
        <f>SUM($CD$32:CD261)</f>
        <v>52614.309948772338</v>
      </c>
      <c r="V267" s="18"/>
      <c r="W267" s="18"/>
      <c r="X267" s="18"/>
      <c r="AC267" s="3" t="s">
        <v>45</v>
      </c>
      <c r="CB267">
        <f t="shared" si="93"/>
        <v>234</v>
      </c>
      <c r="CC267" s="2" t="str">
        <f t="shared" si="88"/>
        <v/>
      </c>
      <c r="CD267" s="4" t="str">
        <f t="shared" si="89"/>
        <v/>
      </c>
      <c r="CE267" s="1" t="str">
        <f t="shared" si="90"/>
        <v/>
      </c>
      <c r="CF267" s="4" t="str">
        <f t="shared" si="91"/>
        <v/>
      </c>
      <c r="CG267" s="4">
        <f t="shared" si="107"/>
        <v>0</v>
      </c>
      <c r="CH267" s="4">
        <f t="shared" si="94"/>
        <v>0</v>
      </c>
      <c r="CI267" s="4">
        <f t="shared" si="92"/>
        <v>0</v>
      </c>
      <c r="CK267" s="83">
        <f t="shared" si="105"/>
        <v>0</v>
      </c>
      <c r="CL267" s="1">
        <f t="shared" si="95"/>
        <v>1250</v>
      </c>
      <c r="CM267" s="1">
        <f t="shared" si="103"/>
        <v>1250</v>
      </c>
      <c r="CN267" s="83">
        <f t="shared" si="104"/>
        <v>0</v>
      </c>
      <c r="CO267" s="74" t="str">
        <f t="shared" si="85"/>
        <v/>
      </c>
    </row>
    <row r="268" spans="1:93" hidden="1" x14ac:dyDescent="0.35">
      <c r="A268" s="74" t="str">
        <f t="shared" si="96"/>
        <v/>
      </c>
      <c r="B268" s="75" t="str">
        <f t="shared" si="97"/>
        <v/>
      </c>
      <c r="C268" s="76">
        <f t="shared" si="98"/>
        <v>0</v>
      </c>
      <c r="D268" s="77">
        <f t="shared" si="99"/>
        <v>0</v>
      </c>
      <c r="E268" s="76">
        <f t="shared" si="111"/>
        <v>0</v>
      </c>
      <c r="F268" s="76"/>
      <c r="G268" s="76">
        <f t="shared" si="109"/>
        <v>0</v>
      </c>
      <c r="H268" s="76">
        <f t="shared" si="100"/>
        <v>0</v>
      </c>
      <c r="I268" s="91">
        <f t="shared" si="101"/>
        <v>0</v>
      </c>
      <c r="J268" s="16"/>
      <c r="M268" s="95"/>
      <c r="N268" s="85"/>
      <c r="O268" s="87">
        <f>O267-($O$264-$O$279)/12</f>
        <v>0</v>
      </c>
      <c r="P268" s="41"/>
      <c r="Q268" s="80">
        <f t="shared" si="106"/>
        <v>0</v>
      </c>
      <c r="R268" s="18"/>
      <c r="S268" s="90">
        <f>SUM($C$40:C268)</f>
        <v>52614.309948772127</v>
      </c>
      <c r="T268" s="81"/>
      <c r="U268" s="80">
        <f>SUM($CD$32:CD262)</f>
        <v>52614.309948772338</v>
      </c>
      <c r="V268" s="18"/>
      <c r="W268" s="18"/>
      <c r="X268" s="18"/>
      <c r="AC268" s="3" t="s">
        <v>45</v>
      </c>
      <c r="CB268">
        <f t="shared" si="93"/>
        <v>235</v>
      </c>
      <c r="CC268" s="2" t="str">
        <f t="shared" si="88"/>
        <v/>
      </c>
      <c r="CD268" s="4" t="str">
        <f t="shared" si="89"/>
        <v/>
      </c>
      <c r="CE268" s="1" t="str">
        <f t="shared" si="90"/>
        <v/>
      </c>
      <c r="CF268" s="4" t="str">
        <f t="shared" si="91"/>
        <v/>
      </c>
      <c r="CG268" s="4">
        <f t="shared" si="107"/>
        <v>0</v>
      </c>
      <c r="CH268" s="4">
        <f t="shared" si="94"/>
        <v>0</v>
      </c>
      <c r="CI268" s="4">
        <f t="shared" si="92"/>
        <v>0</v>
      </c>
      <c r="CK268" s="83">
        <f t="shared" si="105"/>
        <v>0</v>
      </c>
      <c r="CL268" s="1">
        <f t="shared" si="95"/>
        <v>1250</v>
      </c>
      <c r="CM268" s="1">
        <f t="shared" si="103"/>
        <v>1250</v>
      </c>
      <c r="CN268" s="83">
        <f t="shared" si="104"/>
        <v>0</v>
      </c>
      <c r="CO268" s="74" t="str">
        <f t="shared" si="85"/>
        <v/>
      </c>
    </row>
    <row r="269" spans="1:93" hidden="1" x14ac:dyDescent="0.35">
      <c r="A269" s="74" t="str">
        <f t="shared" si="96"/>
        <v/>
      </c>
      <c r="B269" s="75" t="str">
        <f t="shared" si="97"/>
        <v/>
      </c>
      <c r="C269" s="76">
        <f t="shared" si="98"/>
        <v>0</v>
      </c>
      <c r="D269" s="77">
        <f t="shared" si="99"/>
        <v>0</v>
      </c>
      <c r="E269" s="76">
        <f t="shared" si="111"/>
        <v>0</v>
      </c>
      <c r="F269" s="76"/>
      <c r="G269" s="76">
        <f t="shared" si="109"/>
        <v>0</v>
      </c>
      <c r="H269" s="76">
        <f t="shared" si="100"/>
        <v>0</v>
      </c>
      <c r="I269" s="91">
        <f t="shared" si="101"/>
        <v>0</v>
      </c>
      <c r="J269" s="16"/>
      <c r="M269" s="95"/>
      <c r="N269" s="85"/>
      <c r="O269" s="87">
        <f t="shared" ref="O269:O278" si="112">O268-($O$264-$O$279)/12</f>
        <v>0</v>
      </c>
      <c r="P269" s="41"/>
      <c r="Q269" s="80">
        <f t="shared" si="106"/>
        <v>0</v>
      </c>
      <c r="R269" s="18"/>
      <c r="S269" s="90">
        <f>SUM($C$40:C269)</f>
        <v>52614.309948772127</v>
      </c>
      <c r="T269" s="81"/>
      <c r="U269" s="80">
        <f>SUM($CD$32:CD263)</f>
        <v>52614.309948772338</v>
      </c>
      <c r="V269" s="18"/>
      <c r="W269" s="18"/>
      <c r="X269" s="18"/>
      <c r="AC269" s="3" t="s">
        <v>45</v>
      </c>
      <c r="CB269">
        <f t="shared" si="93"/>
        <v>236</v>
      </c>
      <c r="CC269" s="2" t="str">
        <f t="shared" si="88"/>
        <v/>
      </c>
      <c r="CD269" s="4" t="str">
        <f t="shared" si="89"/>
        <v/>
      </c>
      <c r="CE269" s="1" t="str">
        <f t="shared" si="90"/>
        <v/>
      </c>
      <c r="CF269" s="4" t="str">
        <f t="shared" si="91"/>
        <v/>
      </c>
      <c r="CG269" s="4">
        <f t="shared" si="107"/>
        <v>0</v>
      </c>
      <c r="CH269" s="4">
        <f t="shared" si="94"/>
        <v>0</v>
      </c>
      <c r="CI269" s="4">
        <f t="shared" si="92"/>
        <v>0</v>
      </c>
      <c r="CK269" s="83">
        <f t="shared" si="105"/>
        <v>0</v>
      </c>
      <c r="CL269" s="1">
        <f t="shared" si="95"/>
        <v>1250</v>
      </c>
      <c r="CM269" s="1">
        <f t="shared" si="103"/>
        <v>1250</v>
      </c>
      <c r="CN269" s="83">
        <f t="shared" si="104"/>
        <v>0</v>
      </c>
      <c r="CO269" s="74" t="str">
        <f t="shared" si="85"/>
        <v/>
      </c>
    </row>
    <row r="270" spans="1:93" hidden="1" x14ac:dyDescent="0.35">
      <c r="A270" s="74" t="str">
        <f t="shared" si="96"/>
        <v/>
      </c>
      <c r="B270" s="75" t="str">
        <f t="shared" si="97"/>
        <v/>
      </c>
      <c r="C270" s="76">
        <f t="shared" si="98"/>
        <v>0</v>
      </c>
      <c r="D270" s="77">
        <f t="shared" si="99"/>
        <v>0</v>
      </c>
      <c r="E270" s="76">
        <f t="shared" si="111"/>
        <v>0</v>
      </c>
      <c r="F270" s="76"/>
      <c r="G270" s="76">
        <f t="shared" si="109"/>
        <v>0</v>
      </c>
      <c r="H270" s="76">
        <f t="shared" si="100"/>
        <v>0</v>
      </c>
      <c r="I270" s="91">
        <f t="shared" si="101"/>
        <v>0</v>
      </c>
      <c r="J270" s="16"/>
      <c r="M270" s="95"/>
      <c r="N270" s="85"/>
      <c r="O270" s="87">
        <f t="shared" si="112"/>
        <v>0</v>
      </c>
      <c r="P270" s="41"/>
      <c r="Q270" s="80">
        <f t="shared" si="106"/>
        <v>0</v>
      </c>
      <c r="R270" s="18"/>
      <c r="S270" s="90">
        <f>SUM($C$40:C270)</f>
        <v>52614.309948772127</v>
      </c>
      <c r="T270" s="81"/>
      <c r="U270" s="80">
        <f>SUM($CD$32:CD264)</f>
        <v>52614.309948772338</v>
      </c>
      <c r="V270" s="18"/>
      <c r="W270" s="18"/>
      <c r="X270" s="18"/>
      <c r="AC270" s="3" t="s">
        <v>45</v>
      </c>
      <c r="CB270">
        <f t="shared" si="93"/>
        <v>237</v>
      </c>
      <c r="CC270" s="2" t="str">
        <f t="shared" si="88"/>
        <v/>
      </c>
      <c r="CD270" s="4" t="str">
        <f t="shared" si="89"/>
        <v/>
      </c>
      <c r="CE270" s="1" t="str">
        <f t="shared" si="90"/>
        <v/>
      </c>
      <c r="CF270" s="4" t="str">
        <f t="shared" si="91"/>
        <v/>
      </c>
      <c r="CG270" s="4">
        <f t="shared" si="107"/>
        <v>0</v>
      </c>
      <c r="CH270" s="4">
        <f t="shared" si="94"/>
        <v>0</v>
      </c>
      <c r="CI270" s="4">
        <f t="shared" si="92"/>
        <v>0</v>
      </c>
      <c r="CK270" s="83">
        <f t="shared" si="105"/>
        <v>0</v>
      </c>
      <c r="CL270" s="1">
        <f t="shared" si="95"/>
        <v>1250</v>
      </c>
      <c r="CM270" s="1">
        <f t="shared" si="103"/>
        <v>1250</v>
      </c>
      <c r="CN270" s="83">
        <f t="shared" si="104"/>
        <v>0</v>
      </c>
      <c r="CO270" s="74" t="str">
        <f t="shared" si="85"/>
        <v/>
      </c>
    </row>
    <row r="271" spans="1:93" hidden="1" x14ac:dyDescent="0.35">
      <c r="A271" s="74" t="str">
        <f t="shared" si="96"/>
        <v/>
      </c>
      <c r="B271" s="75" t="str">
        <f t="shared" si="97"/>
        <v/>
      </c>
      <c r="C271" s="76">
        <f t="shared" si="98"/>
        <v>0</v>
      </c>
      <c r="D271" s="77">
        <f t="shared" si="99"/>
        <v>0</v>
      </c>
      <c r="E271" s="76">
        <f t="shared" si="111"/>
        <v>0</v>
      </c>
      <c r="F271" s="76"/>
      <c r="G271" s="76">
        <f t="shared" si="109"/>
        <v>0</v>
      </c>
      <c r="H271" s="76">
        <f t="shared" si="100"/>
        <v>0</v>
      </c>
      <c r="I271" s="91">
        <f t="shared" si="101"/>
        <v>0</v>
      </c>
      <c r="J271" s="16"/>
      <c r="M271" s="95"/>
      <c r="N271" s="85"/>
      <c r="O271" s="87">
        <f t="shared" si="112"/>
        <v>0</v>
      </c>
      <c r="P271" s="41"/>
      <c r="Q271" s="80">
        <f t="shared" si="106"/>
        <v>0</v>
      </c>
      <c r="R271" s="18"/>
      <c r="S271" s="90">
        <f>SUM($C$40:C271)</f>
        <v>52614.309948772127</v>
      </c>
      <c r="T271" s="81"/>
      <c r="U271" s="80">
        <f>SUM($CD$32:CD265)</f>
        <v>52614.309948772338</v>
      </c>
      <c r="V271" s="18"/>
      <c r="W271" s="18"/>
      <c r="X271" s="18"/>
      <c r="AC271" s="3" t="s">
        <v>45</v>
      </c>
      <c r="CB271">
        <f t="shared" si="93"/>
        <v>238</v>
      </c>
      <c r="CC271" s="2" t="str">
        <f t="shared" si="88"/>
        <v/>
      </c>
      <c r="CD271" s="4" t="str">
        <f t="shared" si="89"/>
        <v/>
      </c>
      <c r="CE271" s="1" t="str">
        <f t="shared" si="90"/>
        <v/>
      </c>
      <c r="CF271" s="4" t="str">
        <f t="shared" si="91"/>
        <v/>
      </c>
      <c r="CG271" s="4">
        <f t="shared" si="107"/>
        <v>0</v>
      </c>
      <c r="CH271" s="4">
        <f t="shared" si="94"/>
        <v>0</v>
      </c>
      <c r="CI271" s="4">
        <f t="shared" si="92"/>
        <v>0</v>
      </c>
      <c r="CK271" s="83">
        <f t="shared" si="105"/>
        <v>0</v>
      </c>
      <c r="CL271" s="1">
        <f t="shared" si="95"/>
        <v>1250</v>
      </c>
      <c r="CM271" s="1">
        <f t="shared" si="103"/>
        <v>1250</v>
      </c>
      <c r="CN271" s="83">
        <f t="shared" si="104"/>
        <v>0</v>
      </c>
      <c r="CO271" s="74" t="str">
        <f t="shared" si="85"/>
        <v/>
      </c>
    </row>
    <row r="272" spans="1:93" hidden="1" x14ac:dyDescent="0.35">
      <c r="A272" s="74" t="str">
        <f t="shared" si="96"/>
        <v/>
      </c>
      <c r="B272" s="75" t="str">
        <f t="shared" si="97"/>
        <v/>
      </c>
      <c r="C272" s="76">
        <f t="shared" si="98"/>
        <v>0</v>
      </c>
      <c r="D272" s="77">
        <f t="shared" si="99"/>
        <v>0</v>
      </c>
      <c r="E272" s="76">
        <f t="shared" si="111"/>
        <v>0</v>
      </c>
      <c r="F272" s="76"/>
      <c r="G272" s="76">
        <f t="shared" si="109"/>
        <v>0</v>
      </c>
      <c r="H272" s="76">
        <f t="shared" si="100"/>
        <v>0</v>
      </c>
      <c r="I272" s="91">
        <f t="shared" si="101"/>
        <v>0</v>
      </c>
      <c r="J272" s="16"/>
      <c r="M272" s="95"/>
      <c r="N272" s="85"/>
      <c r="O272" s="87">
        <f t="shared" si="112"/>
        <v>0</v>
      </c>
      <c r="P272" s="41"/>
      <c r="Q272" s="80">
        <f t="shared" si="106"/>
        <v>0</v>
      </c>
      <c r="R272" s="18"/>
      <c r="S272" s="90">
        <f>SUM($C$40:C272)</f>
        <v>52614.309948772127</v>
      </c>
      <c r="T272" s="81"/>
      <c r="U272" s="80">
        <f>SUM($CD$32:CD266)</f>
        <v>52614.309948772338</v>
      </c>
      <c r="V272" s="18"/>
      <c r="W272" s="18"/>
      <c r="X272" s="18"/>
      <c r="AC272" s="3" t="s">
        <v>45</v>
      </c>
      <c r="CB272">
        <f t="shared" si="93"/>
        <v>239</v>
      </c>
      <c r="CC272" s="2" t="str">
        <f t="shared" si="88"/>
        <v/>
      </c>
      <c r="CD272" s="4" t="str">
        <f t="shared" si="89"/>
        <v/>
      </c>
      <c r="CE272" s="1" t="str">
        <f t="shared" si="90"/>
        <v/>
      </c>
      <c r="CF272" s="4" t="str">
        <f t="shared" si="91"/>
        <v/>
      </c>
      <c r="CG272" s="4">
        <f t="shared" si="107"/>
        <v>0</v>
      </c>
      <c r="CH272" s="4">
        <f t="shared" si="94"/>
        <v>0</v>
      </c>
      <c r="CI272" s="4">
        <f t="shared" si="92"/>
        <v>0</v>
      </c>
      <c r="CK272" s="83">
        <f t="shared" si="105"/>
        <v>0</v>
      </c>
      <c r="CL272" s="1">
        <f t="shared" si="95"/>
        <v>1250</v>
      </c>
      <c r="CM272" s="1">
        <f t="shared" si="103"/>
        <v>1250</v>
      </c>
      <c r="CN272" s="83">
        <f t="shared" si="104"/>
        <v>0</v>
      </c>
      <c r="CO272" s="74" t="str">
        <f t="shared" si="85"/>
        <v/>
      </c>
    </row>
    <row r="273" spans="1:93" hidden="1" x14ac:dyDescent="0.35">
      <c r="A273" s="74" t="str">
        <f t="shared" si="96"/>
        <v/>
      </c>
      <c r="B273" s="75" t="str">
        <f t="shared" si="97"/>
        <v/>
      </c>
      <c r="C273" s="76">
        <f t="shared" si="98"/>
        <v>0</v>
      </c>
      <c r="D273" s="77">
        <f t="shared" si="99"/>
        <v>0</v>
      </c>
      <c r="E273" s="76">
        <f t="shared" si="111"/>
        <v>0</v>
      </c>
      <c r="F273" s="76"/>
      <c r="G273" s="76">
        <f t="shared" si="109"/>
        <v>0</v>
      </c>
      <c r="H273" s="76">
        <f t="shared" si="100"/>
        <v>0</v>
      </c>
      <c r="I273" s="91">
        <f t="shared" si="101"/>
        <v>0</v>
      </c>
      <c r="J273" s="16"/>
      <c r="M273" s="95"/>
      <c r="N273" s="85"/>
      <c r="O273" s="87">
        <f t="shared" si="112"/>
        <v>0</v>
      </c>
      <c r="P273" s="41"/>
      <c r="Q273" s="80">
        <f t="shared" si="106"/>
        <v>0</v>
      </c>
      <c r="R273" s="18"/>
      <c r="S273" s="90">
        <f>SUM($C$40:C273)</f>
        <v>52614.309948772127</v>
      </c>
      <c r="T273" s="81"/>
      <c r="U273" s="80">
        <f>SUM($CD$32:CD267)</f>
        <v>52614.309948772338</v>
      </c>
      <c r="V273" s="18"/>
      <c r="W273" s="18"/>
      <c r="X273" s="18"/>
      <c r="AC273" s="3" t="s">
        <v>45</v>
      </c>
      <c r="CB273">
        <f t="shared" si="93"/>
        <v>240</v>
      </c>
      <c r="CC273" s="2" t="str">
        <f t="shared" si="88"/>
        <v/>
      </c>
      <c r="CD273" s="4" t="str">
        <f t="shared" si="89"/>
        <v/>
      </c>
      <c r="CE273" s="1" t="str">
        <f t="shared" si="90"/>
        <v/>
      </c>
      <c r="CF273" s="4" t="str">
        <f t="shared" si="91"/>
        <v/>
      </c>
      <c r="CG273" s="4">
        <f t="shared" si="107"/>
        <v>0</v>
      </c>
      <c r="CH273" s="4">
        <f t="shared" si="94"/>
        <v>0</v>
      </c>
      <c r="CI273" s="4">
        <f t="shared" si="92"/>
        <v>0</v>
      </c>
      <c r="CK273" s="83">
        <f t="shared" si="105"/>
        <v>0</v>
      </c>
      <c r="CL273" s="1">
        <f t="shared" si="95"/>
        <v>1250</v>
      </c>
      <c r="CM273" s="1">
        <f t="shared" si="103"/>
        <v>1250</v>
      </c>
      <c r="CN273" s="83">
        <f t="shared" si="104"/>
        <v>0</v>
      </c>
      <c r="CO273" s="74" t="str">
        <f t="shared" si="85"/>
        <v/>
      </c>
    </row>
    <row r="274" spans="1:93" hidden="1" x14ac:dyDescent="0.35">
      <c r="A274" s="74" t="str">
        <f t="shared" si="96"/>
        <v/>
      </c>
      <c r="B274" s="75" t="str">
        <f t="shared" si="97"/>
        <v/>
      </c>
      <c r="C274" s="76">
        <f t="shared" si="98"/>
        <v>0</v>
      </c>
      <c r="D274" s="77">
        <f t="shared" si="99"/>
        <v>0</v>
      </c>
      <c r="E274" s="76">
        <f t="shared" si="111"/>
        <v>0</v>
      </c>
      <c r="F274" s="76"/>
      <c r="G274" s="76">
        <f t="shared" si="109"/>
        <v>0</v>
      </c>
      <c r="H274" s="76">
        <f t="shared" si="100"/>
        <v>0</v>
      </c>
      <c r="I274" s="91">
        <f t="shared" si="101"/>
        <v>0</v>
      </c>
      <c r="J274" s="16"/>
      <c r="M274" s="95"/>
      <c r="N274" s="85"/>
      <c r="O274" s="87">
        <f t="shared" si="112"/>
        <v>0</v>
      </c>
      <c r="P274" s="41"/>
      <c r="Q274" s="80">
        <f t="shared" si="106"/>
        <v>0</v>
      </c>
      <c r="R274" s="18"/>
      <c r="S274" s="90">
        <f>SUM($C$40:C274)</f>
        <v>52614.309948772127</v>
      </c>
      <c r="T274" s="81"/>
      <c r="U274" s="80">
        <f>SUM($CD$32:CD268)</f>
        <v>52614.309948772338</v>
      </c>
      <c r="V274" s="18"/>
      <c r="W274" s="18"/>
      <c r="X274" s="18"/>
      <c r="AC274" s="3" t="s">
        <v>45</v>
      </c>
      <c r="CB274">
        <f t="shared" si="93"/>
        <v>241</v>
      </c>
      <c r="CC274" s="2" t="str">
        <f t="shared" si="88"/>
        <v/>
      </c>
      <c r="CD274" s="4" t="str">
        <f t="shared" si="89"/>
        <v/>
      </c>
      <c r="CE274" s="1" t="str">
        <f t="shared" si="90"/>
        <v/>
      </c>
      <c r="CF274" s="4" t="str">
        <f t="shared" si="91"/>
        <v/>
      </c>
      <c r="CG274" s="4">
        <f t="shared" si="107"/>
        <v>0</v>
      </c>
      <c r="CH274" s="4">
        <f t="shared" si="94"/>
        <v>0</v>
      </c>
      <c r="CI274" s="4">
        <f t="shared" si="92"/>
        <v>0</v>
      </c>
      <c r="CK274" s="83">
        <f t="shared" si="105"/>
        <v>0</v>
      </c>
      <c r="CL274" s="1">
        <f t="shared" si="95"/>
        <v>1250</v>
      </c>
      <c r="CM274" s="1">
        <f t="shared" si="103"/>
        <v>1250</v>
      </c>
      <c r="CN274" s="83">
        <f t="shared" si="104"/>
        <v>0</v>
      </c>
      <c r="CO274" s="74" t="str">
        <f t="shared" si="85"/>
        <v/>
      </c>
    </row>
    <row r="275" spans="1:93" hidden="1" x14ac:dyDescent="0.35">
      <c r="A275" s="74" t="str">
        <f t="shared" si="96"/>
        <v/>
      </c>
      <c r="B275" s="75" t="str">
        <f t="shared" si="97"/>
        <v/>
      </c>
      <c r="C275" s="76">
        <f t="shared" si="98"/>
        <v>0</v>
      </c>
      <c r="D275" s="77">
        <f t="shared" si="99"/>
        <v>0</v>
      </c>
      <c r="E275" s="76">
        <f t="shared" si="111"/>
        <v>0</v>
      </c>
      <c r="F275" s="76"/>
      <c r="G275" s="76">
        <f t="shared" si="109"/>
        <v>0</v>
      </c>
      <c r="H275" s="76">
        <f t="shared" si="100"/>
        <v>0</v>
      </c>
      <c r="I275" s="91">
        <f t="shared" si="101"/>
        <v>0</v>
      </c>
      <c r="J275" s="16"/>
      <c r="M275" s="95"/>
      <c r="N275" s="85"/>
      <c r="O275" s="87">
        <f t="shared" si="112"/>
        <v>0</v>
      </c>
      <c r="P275" s="41"/>
      <c r="Q275" s="80">
        <f t="shared" si="106"/>
        <v>0</v>
      </c>
      <c r="R275" s="18"/>
      <c r="S275" s="90">
        <f>SUM($C$40:C275)</f>
        <v>52614.309948772127</v>
      </c>
      <c r="T275" s="81"/>
      <c r="U275" s="80">
        <f>SUM($CD$32:CD269)</f>
        <v>52614.309948772338</v>
      </c>
      <c r="V275" s="18"/>
      <c r="W275" s="18"/>
      <c r="X275" s="18"/>
      <c r="AC275" s="3" t="s">
        <v>45</v>
      </c>
      <c r="CB275">
        <f t="shared" si="93"/>
        <v>242</v>
      </c>
      <c r="CC275" s="2" t="str">
        <f t="shared" si="88"/>
        <v/>
      </c>
      <c r="CD275" s="4" t="str">
        <f t="shared" si="89"/>
        <v/>
      </c>
      <c r="CE275" s="1" t="str">
        <f t="shared" si="90"/>
        <v/>
      </c>
      <c r="CF275" s="4" t="str">
        <f t="shared" si="91"/>
        <v/>
      </c>
      <c r="CG275" s="4">
        <f t="shared" si="107"/>
        <v>0</v>
      </c>
      <c r="CH275" s="4">
        <f t="shared" si="94"/>
        <v>0</v>
      </c>
      <c r="CI275" s="4">
        <f t="shared" si="92"/>
        <v>0</v>
      </c>
      <c r="CK275" s="83">
        <f t="shared" si="105"/>
        <v>0</v>
      </c>
      <c r="CL275" s="1">
        <f t="shared" si="95"/>
        <v>1250</v>
      </c>
      <c r="CM275" s="1">
        <f t="shared" si="103"/>
        <v>1250</v>
      </c>
      <c r="CN275" s="83">
        <f t="shared" si="104"/>
        <v>0</v>
      </c>
      <c r="CO275" s="74" t="str">
        <f t="shared" si="85"/>
        <v/>
      </c>
    </row>
    <row r="276" spans="1:93" hidden="1" x14ac:dyDescent="0.35">
      <c r="A276" s="74" t="str">
        <f t="shared" si="96"/>
        <v/>
      </c>
      <c r="B276" s="75" t="str">
        <f t="shared" si="97"/>
        <v/>
      </c>
      <c r="C276" s="76">
        <f t="shared" si="98"/>
        <v>0</v>
      </c>
      <c r="D276" s="77">
        <f t="shared" si="99"/>
        <v>0</v>
      </c>
      <c r="E276" s="76">
        <f t="shared" si="111"/>
        <v>0</v>
      </c>
      <c r="F276" s="76"/>
      <c r="G276" s="76">
        <f t="shared" si="109"/>
        <v>0</v>
      </c>
      <c r="H276" s="76">
        <f t="shared" si="100"/>
        <v>0</v>
      </c>
      <c r="I276" s="91">
        <f t="shared" si="101"/>
        <v>0</v>
      </c>
      <c r="J276" s="16"/>
      <c r="M276" s="95"/>
      <c r="N276" s="85"/>
      <c r="O276" s="87">
        <f t="shared" si="112"/>
        <v>0</v>
      </c>
      <c r="P276" s="41"/>
      <c r="Q276" s="80">
        <f t="shared" si="106"/>
        <v>0</v>
      </c>
      <c r="R276" s="18"/>
      <c r="S276" s="90">
        <f>SUM($C$40:C276)</f>
        <v>52614.309948772127</v>
      </c>
      <c r="T276" s="81"/>
      <c r="U276" s="80">
        <f>SUM($CD$32:CD270)</f>
        <v>52614.309948772338</v>
      </c>
      <c r="V276" s="18"/>
      <c r="W276" s="18"/>
      <c r="X276" s="18"/>
      <c r="AC276" s="3" t="s">
        <v>45</v>
      </c>
      <c r="CB276">
        <f t="shared" si="93"/>
        <v>243</v>
      </c>
      <c r="CC276" s="2" t="str">
        <f t="shared" si="88"/>
        <v/>
      </c>
      <c r="CD276" s="4" t="str">
        <f t="shared" si="89"/>
        <v/>
      </c>
      <c r="CE276" s="1" t="str">
        <f t="shared" si="90"/>
        <v/>
      </c>
      <c r="CF276" s="4" t="str">
        <f t="shared" si="91"/>
        <v/>
      </c>
      <c r="CG276" s="4">
        <f t="shared" si="107"/>
        <v>0</v>
      </c>
      <c r="CH276" s="4">
        <f t="shared" si="94"/>
        <v>0</v>
      </c>
      <c r="CI276" s="4">
        <f t="shared" si="92"/>
        <v>0</v>
      </c>
      <c r="CK276" s="83">
        <f t="shared" si="105"/>
        <v>0</v>
      </c>
      <c r="CL276" s="1">
        <f t="shared" si="95"/>
        <v>1250</v>
      </c>
      <c r="CM276" s="1">
        <f t="shared" si="103"/>
        <v>1250</v>
      </c>
      <c r="CN276" s="83">
        <f t="shared" si="104"/>
        <v>0</v>
      </c>
      <c r="CO276" s="74" t="str">
        <f t="shared" si="85"/>
        <v/>
      </c>
    </row>
    <row r="277" spans="1:93" hidden="1" x14ac:dyDescent="0.35">
      <c r="A277" s="74" t="str">
        <f t="shared" si="96"/>
        <v/>
      </c>
      <c r="B277" s="75" t="str">
        <f t="shared" si="97"/>
        <v/>
      </c>
      <c r="C277" s="76">
        <f t="shared" si="98"/>
        <v>0</v>
      </c>
      <c r="D277" s="77">
        <f t="shared" si="99"/>
        <v>0</v>
      </c>
      <c r="E277" s="76">
        <f t="shared" si="111"/>
        <v>0</v>
      </c>
      <c r="F277" s="76"/>
      <c r="G277" s="76">
        <f t="shared" si="109"/>
        <v>0</v>
      </c>
      <c r="H277" s="76">
        <f t="shared" si="100"/>
        <v>0</v>
      </c>
      <c r="I277" s="91">
        <f t="shared" si="101"/>
        <v>0</v>
      </c>
      <c r="J277" s="16"/>
      <c r="M277" s="95"/>
      <c r="N277" s="85"/>
      <c r="O277" s="87">
        <f t="shared" si="112"/>
        <v>0</v>
      </c>
      <c r="P277" s="41"/>
      <c r="Q277" s="80">
        <f t="shared" si="106"/>
        <v>0</v>
      </c>
      <c r="R277" s="18"/>
      <c r="S277" s="90">
        <f>SUM($C$40:C277)</f>
        <v>52614.309948772127</v>
      </c>
      <c r="T277" s="81"/>
      <c r="U277" s="80">
        <f>SUM($CD$32:CD271)</f>
        <v>52614.309948772338</v>
      </c>
      <c r="V277" s="18"/>
      <c r="W277" s="18"/>
      <c r="X277" s="18"/>
      <c r="AC277" s="3" t="s">
        <v>45</v>
      </c>
      <c r="CB277">
        <f t="shared" si="93"/>
        <v>244</v>
      </c>
      <c r="CC277" s="2" t="str">
        <f t="shared" si="88"/>
        <v/>
      </c>
      <c r="CD277" s="4" t="str">
        <f t="shared" si="89"/>
        <v/>
      </c>
      <c r="CE277" s="1" t="str">
        <f t="shared" si="90"/>
        <v/>
      </c>
      <c r="CF277" s="4" t="str">
        <f t="shared" si="91"/>
        <v/>
      </c>
      <c r="CG277" s="4">
        <f t="shared" si="107"/>
        <v>0</v>
      </c>
      <c r="CH277" s="4">
        <f t="shared" si="94"/>
        <v>0</v>
      </c>
      <c r="CI277" s="4">
        <f t="shared" si="92"/>
        <v>0</v>
      </c>
      <c r="CK277" s="83">
        <f t="shared" si="105"/>
        <v>0</v>
      </c>
      <c r="CL277" s="1">
        <f t="shared" si="95"/>
        <v>1250</v>
      </c>
      <c r="CM277" s="1">
        <f t="shared" si="103"/>
        <v>1250</v>
      </c>
      <c r="CN277" s="83">
        <f t="shared" si="104"/>
        <v>0</v>
      </c>
      <c r="CO277" s="74" t="str">
        <f t="shared" si="85"/>
        <v/>
      </c>
    </row>
    <row r="278" spans="1:93" hidden="1" x14ac:dyDescent="0.35">
      <c r="A278" s="74" t="str">
        <f t="shared" si="96"/>
        <v/>
      </c>
      <c r="B278" s="75" t="str">
        <f t="shared" si="97"/>
        <v/>
      </c>
      <c r="C278" s="76">
        <f t="shared" si="98"/>
        <v>0</v>
      </c>
      <c r="D278" s="77">
        <f t="shared" si="99"/>
        <v>0</v>
      </c>
      <c r="E278" s="76">
        <f t="shared" si="111"/>
        <v>0</v>
      </c>
      <c r="F278" s="76"/>
      <c r="G278" s="76">
        <f t="shared" si="109"/>
        <v>0</v>
      </c>
      <c r="H278" s="76">
        <f t="shared" si="100"/>
        <v>0</v>
      </c>
      <c r="I278" s="91">
        <f t="shared" si="101"/>
        <v>0</v>
      </c>
      <c r="J278" s="16"/>
      <c r="M278" s="95"/>
      <c r="N278" s="85"/>
      <c r="O278" s="87">
        <f t="shared" si="112"/>
        <v>0</v>
      </c>
      <c r="P278" s="41"/>
      <c r="Q278" s="80">
        <f t="shared" si="106"/>
        <v>0</v>
      </c>
      <c r="R278" s="18"/>
      <c r="S278" s="90">
        <f>SUM($C$40:C278)</f>
        <v>52614.309948772127</v>
      </c>
      <c r="T278" s="81"/>
      <c r="U278" s="80">
        <f>SUM($CD$32:CD272)</f>
        <v>52614.309948772338</v>
      </c>
      <c r="V278" s="18"/>
      <c r="W278" s="18"/>
      <c r="X278" s="18"/>
      <c r="AC278" s="3" t="s">
        <v>45</v>
      </c>
      <c r="CB278">
        <f t="shared" si="93"/>
        <v>245</v>
      </c>
      <c r="CC278" s="2" t="str">
        <f t="shared" si="88"/>
        <v/>
      </c>
      <c r="CD278" s="4" t="str">
        <f t="shared" si="89"/>
        <v/>
      </c>
      <c r="CE278" s="1" t="str">
        <f t="shared" si="90"/>
        <v/>
      </c>
      <c r="CF278" s="4" t="str">
        <f t="shared" si="91"/>
        <v/>
      </c>
      <c r="CG278" s="4">
        <f t="shared" si="107"/>
        <v>0</v>
      </c>
      <c r="CH278" s="4">
        <f t="shared" si="94"/>
        <v>0</v>
      </c>
      <c r="CI278" s="4">
        <f t="shared" si="92"/>
        <v>0</v>
      </c>
      <c r="CK278" s="83">
        <f t="shared" si="105"/>
        <v>0</v>
      </c>
      <c r="CL278" s="1">
        <f t="shared" si="95"/>
        <v>1250</v>
      </c>
      <c r="CM278" s="1">
        <f t="shared" si="103"/>
        <v>1250</v>
      </c>
      <c r="CN278" s="83">
        <f t="shared" si="104"/>
        <v>0</v>
      </c>
      <c r="CO278" s="74" t="str">
        <f t="shared" si="85"/>
        <v/>
      </c>
    </row>
    <row r="279" spans="1:93" hidden="1" x14ac:dyDescent="0.35">
      <c r="A279" s="74" t="str">
        <f t="shared" si="96"/>
        <v/>
      </c>
      <c r="B279" s="75" t="str">
        <f t="shared" si="97"/>
        <v/>
      </c>
      <c r="C279" s="76">
        <f t="shared" si="98"/>
        <v>0</v>
      </c>
      <c r="D279" s="77">
        <f t="shared" si="99"/>
        <v>0</v>
      </c>
      <c r="E279" s="76">
        <f t="shared" si="111"/>
        <v>0</v>
      </c>
      <c r="F279" s="76"/>
      <c r="G279" s="76">
        <f t="shared" si="109"/>
        <v>0</v>
      </c>
      <c r="H279" s="76">
        <f t="shared" si="100"/>
        <v>0</v>
      </c>
      <c r="I279" s="91">
        <f t="shared" si="101"/>
        <v>0</v>
      </c>
      <c r="J279" s="16"/>
      <c r="M279" s="95"/>
      <c r="N279" s="85">
        <v>20</v>
      </c>
      <c r="O279" s="87">
        <f>CN559</f>
        <v>0</v>
      </c>
      <c r="P279" s="41"/>
      <c r="Q279" s="80">
        <f t="shared" si="106"/>
        <v>0</v>
      </c>
      <c r="R279" s="18"/>
      <c r="S279" s="90">
        <f>SUM($C$40:C279)</f>
        <v>52614.309948772127</v>
      </c>
      <c r="T279" s="81">
        <v>20</v>
      </c>
      <c r="U279" s="80">
        <f>SUM($CD$32:CD273)</f>
        <v>52614.309948772338</v>
      </c>
      <c r="V279" s="18"/>
      <c r="W279" s="18"/>
      <c r="X279" s="18"/>
      <c r="AC279" s="3" t="s">
        <v>45</v>
      </c>
      <c r="CB279">
        <f t="shared" si="93"/>
        <v>246</v>
      </c>
      <c r="CC279" s="2" t="str">
        <f t="shared" si="88"/>
        <v/>
      </c>
      <c r="CD279" s="4" t="str">
        <f t="shared" si="89"/>
        <v/>
      </c>
      <c r="CE279" s="1" t="str">
        <f t="shared" si="90"/>
        <v/>
      </c>
      <c r="CF279" s="4" t="str">
        <f t="shared" si="91"/>
        <v/>
      </c>
      <c r="CG279" s="4">
        <f t="shared" si="107"/>
        <v>0</v>
      </c>
      <c r="CH279" s="4">
        <f t="shared" si="94"/>
        <v>0</v>
      </c>
      <c r="CI279" s="4">
        <f t="shared" si="92"/>
        <v>0</v>
      </c>
      <c r="CK279" s="83">
        <f t="shared" si="105"/>
        <v>0</v>
      </c>
      <c r="CL279" s="1">
        <f t="shared" si="95"/>
        <v>1250</v>
      </c>
      <c r="CM279" s="1">
        <f t="shared" si="103"/>
        <v>1250</v>
      </c>
      <c r="CN279" s="83">
        <f t="shared" si="104"/>
        <v>0</v>
      </c>
      <c r="CO279" s="74" t="str">
        <f t="shared" si="85"/>
        <v/>
      </c>
    </row>
    <row r="280" spans="1:93" hidden="1" x14ac:dyDescent="0.35">
      <c r="A280" s="74" t="str">
        <f t="shared" si="96"/>
        <v/>
      </c>
      <c r="B280" s="75" t="str">
        <f t="shared" si="97"/>
        <v/>
      </c>
      <c r="C280" s="76">
        <f t="shared" si="98"/>
        <v>0</v>
      </c>
      <c r="D280" s="77">
        <f t="shared" si="99"/>
        <v>0</v>
      </c>
      <c r="E280" s="76">
        <f t="shared" si="111"/>
        <v>0</v>
      </c>
      <c r="F280" s="76"/>
      <c r="G280" s="76">
        <f t="shared" si="109"/>
        <v>0</v>
      </c>
      <c r="H280" s="76">
        <f t="shared" si="100"/>
        <v>0</v>
      </c>
      <c r="I280" s="91">
        <f t="shared" si="101"/>
        <v>0</v>
      </c>
      <c r="J280" s="16"/>
      <c r="M280" s="95"/>
      <c r="N280" s="85"/>
      <c r="O280" s="87">
        <f>O279-($O$279-$O$291)/12</f>
        <v>0</v>
      </c>
      <c r="P280" s="41"/>
      <c r="Q280" s="80">
        <f t="shared" si="106"/>
        <v>0</v>
      </c>
      <c r="R280" s="18"/>
      <c r="S280" s="90">
        <f>SUM($C$40:C280)</f>
        <v>52614.309948772127</v>
      </c>
      <c r="T280" s="81"/>
      <c r="U280" s="80">
        <f>SUM($CD$32:CD274)</f>
        <v>52614.309948772338</v>
      </c>
      <c r="V280" s="18"/>
      <c r="W280" s="18"/>
      <c r="X280" s="18"/>
      <c r="AC280" s="3" t="s">
        <v>45</v>
      </c>
      <c r="CB280">
        <f t="shared" si="93"/>
        <v>247</v>
      </c>
      <c r="CC280" s="2" t="str">
        <f t="shared" si="88"/>
        <v/>
      </c>
      <c r="CD280" s="4" t="str">
        <f t="shared" si="89"/>
        <v/>
      </c>
      <c r="CE280" s="1" t="str">
        <f t="shared" si="90"/>
        <v/>
      </c>
      <c r="CF280" s="4" t="str">
        <f t="shared" si="91"/>
        <v/>
      </c>
      <c r="CG280" s="4">
        <f t="shared" si="107"/>
        <v>0</v>
      </c>
      <c r="CH280" s="4">
        <f t="shared" si="94"/>
        <v>0</v>
      </c>
      <c r="CI280" s="4">
        <f t="shared" si="92"/>
        <v>0</v>
      </c>
      <c r="CK280" s="83">
        <f t="shared" si="105"/>
        <v>0</v>
      </c>
      <c r="CL280" s="1">
        <f t="shared" si="95"/>
        <v>1250</v>
      </c>
      <c r="CM280" s="1">
        <f t="shared" si="103"/>
        <v>1250</v>
      </c>
      <c r="CN280" s="83">
        <f t="shared" si="104"/>
        <v>0</v>
      </c>
      <c r="CO280" s="74" t="str">
        <f t="shared" si="85"/>
        <v/>
      </c>
    </row>
    <row r="281" spans="1:93" hidden="1" x14ac:dyDescent="0.35">
      <c r="A281" s="74" t="str">
        <f t="shared" si="96"/>
        <v/>
      </c>
      <c r="B281" s="75" t="str">
        <f t="shared" si="97"/>
        <v/>
      </c>
      <c r="C281" s="76">
        <f t="shared" si="98"/>
        <v>0</v>
      </c>
      <c r="D281" s="77">
        <f t="shared" si="99"/>
        <v>0</v>
      </c>
      <c r="E281" s="76">
        <f t="shared" si="111"/>
        <v>0</v>
      </c>
      <c r="F281" s="76"/>
      <c r="G281" s="76">
        <f t="shared" si="109"/>
        <v>0</v>
      </c>
      <c r="H281" s="76">
        <f t="shared" si="100"/>
        <v>0</v>
      </c>
      <c r="I281" s="91">
        <f t="shared" si="101"/>
        <v>0</v>
      </c>
      <c r="J281" s="16"/>
      <c r="M281" s="95"/>
      <c r="N281" s="85"/>
      <c r="O281" s="87">
        <f t="shared" ref="O281:O290" si="113">O280-($O$279-$O$291)/12</f>
        <v>0</v>
      </c>
      <c r="P281" s="41"/>
      <c r="Q281" s="80">
        <f t="shared" si="106"/>
        <v>0</v>
      </c>
      <c r="R281" s="18"/>
      <c r="S281" s="90">
        <f>SUM($C$40:C281)</f>
        <v>52614.309948772127</v>
      </c>
      <c r="T281" s="81"/>
      <c r="U281" s="80">
        <f>SUM($CD$32:CD275)</f>
        <v>52614.309948772338</v>
      </c>
      <c r="V281" s="18"/>
      <c r="W281" s="18"/>
      <c r="X281" s="18"/>
      <c r="AC281" s="3" t="s">
        <v>45</v>
      </c>
      <c r="CB281">
        <f t="shared" si="93"/>
        <v>248</v>
      </c>
      <c r="CC281" s="2" t="str">
        <f t="shared" si="88"/>
        <v/>
      </c>
      <c r="CD281" s="4" t="str">
        <f t="shared" si="89"/>
        <v/>
      </c>
      <c r="CE281" s="1" t="str">
        <f t="shared" si="90"/>
        <v/>
      </c>
      <c r="CF281" s="4" t="str">
        <f t="shared" si="91"/>
        <v/>
      </c>
      <c r="CG281" s="4">
        <f t="shared" si="107"/>
        <v>0</v>
      </c>
      <c r="CH281" s="4">
        <f t="shared" si="94"/>
        <v>0</v>
      </c>
      <c r="CI281" s="4">
        <f t="shared" si="92"/>
        <v>0</v>
      </c>
      <c r="CK281" s="83">
        <f t="shared" si="105"/>
        <v>0</v>
      </c>
      <c r="CL281" s="1">
        <f t="shared" si="95"/>
        <v>1250</v>
      </c>
      <c r="CM281" s="1">
        <f t="shared" si="103"/>
        <v>1250</v>
      </c>
      <c r="CN281" s="83">
        <f t="shared" si="104"/>
        <v>0</v>
      </c>
      <c r="CO281" s="74" t="str">
        <f t="shared" si="85"/>
        <v/>
      </c>
    </row>
    <row r="282" spans="1:93" hidden="1" x14ac:dyDescent="0.35">
      <c r="A282" s="74" t="str">
        <f t="shared" si="96"/>
        <v/>
      </c>
      <c r="B282" s="75" t="str">
        <f t="shared" si="97"/>
        <v/>
      </c>
      <c r="C282" s="76">
        <f t="shared" si="98"/>
        <v>0</v>
      </c>
      <c r="D282" s="77">
        <f t="shared" si="99"/>
        <v>0</v>
      </c>
      <c r="E282" s="76">
        <f t="shared" si="111"/>
        <v>0</v>
      </c>
      <c r="F282" s="76"/>
      <c r="G282" s="76">
        <f t="shared" si="109"/>
        <v>0</v>
      </c>
      <c r="H282" s="76">
        <f t="shared" si="100"/>
        <v>0</v>
      </c>
      <c r="I282" s="91">
        <f t="shared" si="101"/>
        <v>0</v>
      </c>
      <c r="J282" s="16"/>
      <c r="M282" s="95"/>
      <c r="N282" s="85"/>
      <c r="O282" s="87">
        <f t="shared" si="113"/>
        <v>0</v>
      </c>
      <c r="P282" s="41"/>
      <c r="Q282" s="80">
        <f t="shared" si="106"/>
        <v>0</v>
      </c>
      <c r="R282" s="18"/>
      <c r="S282" s="90">
        <f>SUM($C$40:C282)</f>
        <v>52614.309948772127</v>
      </c>
      <c r="T282" s="81"/>
      <c r="U282" s="80">
        <f>SUM($CD$32:CD276)</f>
        <v>52614.309948772338</v>
      </c>
      <c r="V282" s="18"/>
      <c r="W282" s="18"/>
      <c r="X282" s="18"/>
      <c r="AC282" s="3" t="s">
        <v>45</v>
      </c>
      <c r="CB282">
        <f t="shared" si="93"/>
        <v>249</v>
      </c>
      <c r="CC282" s="2" t="str">
        <f t="shared" si="88"/>
        <v/>
      </c>
      <c r="CD282" s="4" t="str">
        <f t="shared" si="89"/>
        <v/>
      </c>
      <c r="CE282" s="1" t="str">
        <f t="shared" si="90"/>
        <v/>
      </c>
      <c r="CF282" s="4" t="str">
        <f t="shared" si="91"/>
        <v/>
      </c>
      <c r="CG282" s="4">
        <f t="shared" si="107"/>
        <v>0</v>
      </c>
      <c r="CH282" s="4">
        <f t="shared" si="94"/>
        <v>0</v>
      </c>
      <c r="CI282" s="4">
        <f t="shared" si="92"/>
        <v>0</v>
      </c>
      <c r="CK282" s="83">
        <f t="shared" si="105"/>
        <v>0</v>
      </c>
      <c r="CL282" s="1">
        <f t="shared" si="95"/>
        <v>1250</v>
      </c>
      <c r="CM282" s="1">
        <f t="shared" si="103"/>
        <v>1250</v>
      </c>
      <c r="CN282" s="83">
        <f t="shared" si="104"/>
        <v>0</v>
      </c>
      <c r="CO282" s="74" t="str">
        <f t="shared" si="85"/>
        <v/>
      </c>
    </row>
    <row r="283" spans="1:93" hidden="1" x14ac:dyDescent="0.35">
      <c r="A283" s="74" t="str">
        <f t="shared" si="96"/>
        <v/>
      </c>
      <c r="B283" s="75" t="str">
        <f t="shared" si="97"/>
        <v/>
      </c>
      <c r="C283" s="76">
        <f t="shared" si="98"/>
        <v>0</v>
      </c>
      <c r="D283" s="77">
        <f t="shared" si="99"/>
        <v>0</v>
      </c>
      <c r="E283" s="76">
        <f t="shared" si="111"/>
        <v>0</v>
      </c>
      <c r="F283" s="76"/>
      <c r="G283" s="76">
        <f t="shared" si="109"/>
        <v>0</v>
      </c>
      <c r="H283" s="76">
        <f t="shared" si="100"/>
        <v>0</v>
      </c>
      <c r="I283" s="91">
        <f t="shared" si="101"/>
        <v>0</v>
      </c>
      <c r="J283" s="16"/>
      <c r="M283" s="95"/>
      <c r="N283" s="85"/>
      <c r="O283" s="87">
        <f t="shared" si="113"/>
        <v>0</v>
      </c>
      <c r="P283" s="41"/>
      <c r="Q283" s="80">
        <f t="shared" si="106"/>
        <v>0</v>
      </c>
      <c r="R283" s="18"/>
      <c r="S283" s="90">
        <f>SUM($C$40:C283)</f>
        <v>52614.309948772127</v>
      </c>
      <c r="T283" s="81"/>
      <c r="U283" s="80">
        <f>SUM($CD$32:CD277)</f>
        <v>52614.309948772338</v>
      </c>
      <c r="V283" s="18"/>
      <c r="W283" s="18"/>
      <c r="X283" s="18"/>
      <c r="AC283" s="3" t="s">
        <v>45</v>
      </c>
      <c r="CB283">
        <f t="shared" si="93"/>
        <v>250</v>
      </c>
      <c r="CC283" s="2" t="str">
        <f t="shared" si="88"/>
        <v/>
      </c>
      <c r="CD283" s="4" t="str">
        <f t="shared" si="89"/>
        <v/>
      </c>
      <c r="CE283" s="1" t="str">
        <f t="shared" si="90"/>
        <v/>
      </c>
      <c r="CF283" s="4" t="str">
        <f t="shared" si="91"/>
        <v/>
      </c>
      <c r="CG283" s="4">
        <f t="shared" si="107"/>
        <v>0</v>
      </c>
      <c r="CH283" s="4">
        <f t="shared" si="94"/>
        <v>0</v>
      </c>
      <c r="CI283" s="4">
        <f t="shared" si="92"/>
        <v>0</v>
      </c>
      <c r="CK283" s="83">
        <f t="shared" si="105"/>
        <v>0</v>
      </c>
      <c r="CL283" s="1">
        <f t="shared" si="95"/>
        <v>1250</v>
      </c>
      <c r="CM283" s="1">
        <f t="shared" si="103"/>
        <v>1250</v>
      </c>
      <c r="CN283" s="83">
        <f t="shared" si="104"/>
        <v>0</v>
      </c>
      <c r="CO283" s="74" t="str">
        <f t="shared" si="85"/>
        <v/>
      </c>
    </row>
    <row r="284" spans="1:93" hidden="1" x14ac:dyDescent="0.35">
      <c r="A284" s="74" t="str">
        <f t="shared" si="96"/>
        <v/>
      </c>
      <c r="B284" s="75" t="str">
        <f t="shared" si="97"/>
        <v/>
      </c>
      <c r="C284" s="76">
        <f t="shared" si="98"/>
        <v>0</v>
      </c>
      <c r="D284" s="77">
        <f t="shared" si="99"/>
        <v>0</v>
      </c>
      <c r="E284" s="76">
        <f t="shared" si="111"/>
        <v>0</v>
      </c>
      <c r="F284" s="76"/>
      <c r="G284" s="76">
        <f t="shared" si="109"/>
        <v>0</v>
      </c>
      <c r="H284" s="76">
        <f t="shared" si="100"/>
        <v>0</v>
      </c>
      <c r="I284" s="91">
        <f t="shared" si="101"/>
        <v>0</v>
      </c>
      <c r="J284" s="16"/>
      <c r="M284" s="95"/>
      <c r="N284" s="85"/>
      <c r="O284" s="87">
        <f t="shared" si="113"/>
        <v>0</v>
      </c>
      <c r="P284" s="41"/>
      <c r="Q284" s="80">
        <f t="shared" si="106"/>
        <v>0</v>
      </c>
      <c r="R284" s="18"/>
      <c r="S284" s="90">
        <f>SUM($C$40:C284)</f>
        <v>52614.309948772127</v>
      </c>
      <c r="T284" s="81"/>
      <c r="U284" s="80">
        <f>SUM($CD$32:CD278)</f>
        <v>52614.309948772338</v>
      </c>
      <c r="V284" s="18"/>
      <c r="W284" s="18"/>
      <c r="X284" s="18"/>
      <c r="AC284" s="3" t="s">
        <v>45</v>
      </c>
      <c r="CB284">
        <f t="shared" si="93"/>
        <v>251</v>
      </c>
      <c r="CC284" s="2" t="str">
        <f t="shared" si="88"/>
        <v/>
      </c>
      <c r="CD284" s="4" t="str">
        <f t="shared" si="89"/>
        <v/>
      </c>
      <c r="CE284" s="1" t="str">
        <f t="shared" si="90"/>
        <v/>
      </c>
      <c r="CF284" s="4" t="str">
        <f t="shared" si="91"/>
        <v/>
      </c>
      <c r="CG284" s="4">
        <f t="shared" si="107"/>
        <v>0</v>
      </c>
      <c r="CH284" s="4">
        <f t="shared" si="94"/>
        <v>0</v>
      </c>
      <c r="CI284" s="4">
        <f t="shared" si="92"/>
        <v>0</v>
      </c>
      <c r="CK284" s="83">
        <f t="shared" si="105"/>
        <v>0</v>
      </c>
      <c r="CL284" s="1">
        <f t="shared" si="95"/>
        <v>1250</v>
      </c>
      <c r="CM284" s="1">
        <f t="shared" si="103"/>
        <v>1250</v>
      </c>
      <c r="CN284" s="83">
        <f t="shared" si="104"/>
        <v>0</v>
      </c>
      <c r="CO284" s="74" t="str">
        <f t="shared" ref="CO284:CO347" si="114">IF(CN283&lt;1,"",CO283+1)</f>
        <v/>
      </c>
    </row>
    <row r="285" spans="1:93" hidden="1" x14ac:dyDescent="0.35">
      <c r="A285" s="74" t="str">
        <f t="shared" si="96"/>
        <v/>
      </c>
      <c r="B285" s="75" t="str">
        <f t="shared" si="97"/>
        <v/>
      </c>
      <c r="C285" s="76">
        <f t="shared" si="98"/>
        <v>0</v>
      </c>
      <c r="D285" s="77">
        <f t="shared" si="99"/>
        <v>0</v>
      </c>
      <c r="E285" s="76">
        <f t="shared" si="111"/>
        <v>0</v>
      </c>
      <c r="F285" s="76"/>
      <c r="G285" s="76">
        <f t="shared" ref="G285:G316" si="115">IF(G273 &gt; 1, IF(I284&lt;$E$16,(I284-D285+C285),G273), 0)</f>
        <v>0</v>
      </c>
      <c r="H285" s="76">
        <f t="shared" si="100"/>
        <v>0</v>
      </c>
      <c r="I285" s="91">
        <f t="shared" si="101"/>
        <v>0</v>
      </c>
      <c r="J285" s="16"/>
      <c r="M285" s="95"/>
      <c r="N285" s="85"/>
      <c r="O285" s="87">
        <f t="shared" si="113"/>
        <v>0</v>
      </c>
      <c r="P285" s="41"/>
      <c r="Q285" s="80">
        <f t="shared" si="106"/>
        <v>0</v>
      </c>
      <c r="R285" s="18"/>
      <c r="S285" s="90">
        <f>SUM($C$40:C285)</f>
        <v>52614.309948772127</v>
      </c>
      <c r="T285" s="81"/>
      <c r="U285" s="80">
        <f>SUM($CD$32:CD279)</f>
        <v>52614.309948772338</v>
      </c>
      <c r="V285" s="18"/>
      <c r="W285" s="18"/>
      <c r="X285" s="18"/>
      <c r="AC285" s="3" t="s">
        <v>45</v>
      </c>
      <c r="CB285">
        <f t="shared" si="93"/>
        <v>252</v>
      </c>
      <c r="CC285" s="2" t="str">
        <f t="shared" si="88"/>
        <v/>
      </c>
      <c r="CD285" s="4" t="str">
        <f t="shared" si="89"/>
        <v/>
      </c>
      <c r="CE285" s="1" t="str">
        <f t="shared" si="90"/>
        <v/>
      </c>
      <c r="CF285" s="4" t="str">
        <f t="shared" si="91"/>
        <v/>
      </c>
      <c r="CG285" s="4">
        <f t="shared" si="107"/>
        <v>0</v>
      </c>
      <c r="CH285" s="4">
        <f t="shared" si="94"/>
        <v>0</v>
      </c>
      <c r="CI285" s="4">
        <f t="shared" si="92"/>
        <v>0</v>
      </c>
      <c r="CK285" s="83">
        <f t="shared" si="105"/>
        <v>0</v>
      </c>
      <c r="CL285" s="1">
        <f t="shared" si="95"/>
        <v>1250</v>
      </c>
      <c r="CM285" s="1">
        <f t="shared" si="103"/>
        <v>1250</v>
      </c>
      <c r="CN285" s="83">
        <f t="shared" si="104"/>
        <v>0</v>
      </c>
      <c r="CO285" s="74" t="str">
        <f t="shared" si="114"/>
        <v/>
      </c>
    </row>
    <row r="286" spans="1:93" hidden="1" x14ac:dyDescent="0.35">
      <c r="A286" s="74" t="str">
        <f t="shared" si="96"/>
        <v/>
      </c>
      <c r="B286" s="75" t="str">
        <f t="shared" si="97"/>
        <v/>
      </c>
      <c r="C286" s="76">
        <f t="shared" si="98"/>
        <v>0</v>
      </c>
      <c r="D286" s="77">
        <f t="shared" si="99"/>
        <v>0</v>
      </c>
      <c r="E286" s="76">
        <f t="shared" si="111"/>
        <v>0</v>
      </c>
      <c r="F286" s="76"/>
      <c r="G286" s="76">
        <f t="shared" si="115"/>
        <v>0</v>
      </c>
      <c r="H286" s="76">
        <f t="shared" si="100"/>
        <v>0</v>
      </c>
      <c r="I286" s="91">
        <f t="shared" si="101"/>
        <v>0</v>
      </c>
      <c r="J286" s="16"/>
      <c r="M286" s="95"/>
      <c r="N286" s="85"/>
      <c r="O286" s="87">
        <f t="shared" si="113"/>
        <v>0</v>
      </c>
      <c r="P286" s="41"/>
      <c r="Q286" s="80">
        <f t="shared" si="106"/>
        <v>0</v>
      </c>
      <c r="R286" s="18"/>
      <c r="S286" s="90">
        <f>SUM($C$40:C286)</f>
        <v>52614.309948772127</v>
      </c>
      <c r="T286" s="81"/>
      <c r="U286" s="80">
        <f>SUM($CD$32:CD280)</f>
        <v>52614.309948772338</v>
      </c>
      <c r="V286" s="18"/>
      <c r="W286" s="18"/>
      <c r="X286" s="18"/>
      <c r="AC286" s="3" t="s">
        <v>45</v>
      </c>
      <c r="CB286">
        <f t="shared" si="93"/>
        <v>253</v>
      </c>
      <c r="CC286" s="2" t="str">
        <f t="shared" si="88"/>
        <v/>
      </c>
      <c r="CD286" s="4" t="str">
        <f t="shared" si="89"/>
        <v/>
      </c>
      <c r="CE286" s="1" t="str">
        <f t="shared" si="90"/>
        <v/>
      </c>
      <c r="CF286" s="4" t="str">
        <f t="shared" si="91"/>
        <v/>
      </c>
      <c r="CG286" s="4">
        <f t="shared" si="107"/>
        <v>0</v>
      </c>
      <c r="CH286" s="4">
        <f t="shared" si="94"/>
        <v>0</v>
      </c>
      <c r="CI286" s="4">
        <f t="shared" si="92"/>
        <v>0</v>
      </c>
      <c r="CK286" s="83">
        <f t="shared" si="105"/>
        <v>0</v>
      </c>
      <c r="CL286" s="1">
        <f t="shared" si="95"/>
        <v>1250</v>
      </c>
      <c r="CM286" s="1">
        <f t="shared" si="103"/>
        <v>1250</v>
      </c>
      <c r="CN286" s="83">
        <f t="shared" si="104"/>
        <v>0</v>
      </c>
      <c r="CO286" s="74" t="str">
        <f t="shared" si="114"/>
        <v/>
      </c>
    </row>
    <row r="287" spans="1:93" hidden="1" x14ac:dyDescent="0.35">
      <c r="A287" s="74" t="str">
        <f t="shared" si="96"/>
        <v/>
      </c>
      <c r="B287" s="75" t="str">
        <f t="shared" si="97"/>
        <v/>
      </c>
      <c r="C287" s="76">
        <f t="shared" si="98"/>
        <v>0</v>
      </c>
      <c r="D287" s="77">
        <f t="shared" si="99"/>
        <v>0</v>
      </c>
      <c r="E287" s="76">
        <f t="shared" si="111"/>
        <v>0</v>
      </c>
      <c r="F287" s="76"/>
      <c r="G287" s="76">
        <f t="shared" si="115"/>
        <v>0</v>
      </c>
      <c r="H287" s="76">
        <f t="shared" si="100"/>
        <v>0</v>
      </c>
      <c r="I287" s="91">
        <f t="shared" si="101"/>
        <v>0</v>
      </c>
      <c r="J287" s="16"/>
      <c r="M287" s="95"/>
      <c r="N287" s="85"/>
      <c r="O287" s="87">
        <f t="shared" si="113"/>
        <v>0</v>
      </c>
      <c r="P287" s="41"/>
      <c r="Q287" s="80">
        <f t="shared" si="106"/>
        <v>0</v>
      </c>
      <c r="R287" s="18"/>
      <c r="S287" s="90">
        <f>SUM($C$40:C287)</f>
        <v>52614.309948772127</v>
      </c>
      <c r="T287" s="81"/>
      <c r="U287" s="80">
        <f>SUM($CD$32:CD281)</f>
        <v>52614.309948772338</v>
      </c>
      <c r="V287" s="18"/>
      <c r="W287" s="18"/>
      <c r="X287" s="18"/>
      <c r="AC287" s="3" t="s">
        <v>45</v>
      </c>
      <c r="CB287">
        <f t="shared" si="93"/>
        <v>254</v>
      </c>
      <c r="CC287" s="2" t="str">
        <f t="shared" si="88"/>
        <v/>
      </c>
      <c r="CD287" s="4" t="str">
        <f t="shared" si="89"/>
        <v/>
      </c>
      <c r="CE287" s="1" t="str">
        <f t="shared" si="90"/>
        <v/>
      </c>
      <c r="CF287" s="4" t="str">
        <f t="shared" si="91"/>
        <v/>
      </c>
      <c r="CG287" s="4">
        <f t="shared" si="107"/>
        <v>0</v>
      </c>
      <c r="CH287" s="4">
        <f t="shared" si="94"/>
        <v>0</v>
      </c>
      <c r="CI287" s="4">
        <f t="shared" si="92"/>
        <v>0</v>
      </c>
      <c r="CK287" s="83">
        <f t="shared" si="105"/>
        <v>0</v>
      </c>
      <c r="CL287" s="1">
        <f t="shared" si="95"/>
        <v>1250</v>
      </c>
      <c r="CM287" s="1">
        <f t="shared" si="103"/>
        <v>1250</v>
      </c>
      <c r="CN287" s="83">
        <f t="shared" si="104"/>
        <v>0</v>
      </c>
      <c r="CO287" s="74" t="str">
        <f t="shared" si="114"/>
        <v/>
      </c>
    </row>
    <row r="288" spans="1:93" hidden="1" x14ac:dyDescent="0.35">
      <c r="A288" s="74" t="str">
        <f t="shared" si="96"/>
        <v/>
      </c>
      <c r="B288" s="75" t="str">
        <f t="shared" si="97"/>
        <v/>
      </c>
      <c r="C288" s="76">
        <f t="shared" si="98"/>
        <v>0</v>
      </c>
      <c r="D288" s="77">
        <f t="shared" si="99"/>
        <v>0</v>
      </c>
      <c r="E288" s="76">
        <f t="shared" si="111"/>
        <v>0</v>
      </c>
      <c r="F288" s="76"/>
      <c r="G288" s="76">
        <f t="shared" si="115"/>
        <v>0</v>
      </c>
      <c r="H288" s="76">
        <f t="shared" si="100"/>
        <v>0</v>
      </c>
      <c r="I288" s="91">
        <f t="shared" si="101"/>
        <v>0</v>
      </c>
      <c r="J288" s="16"/>
      <c r="M288" s="95"/>
      <c r="N288" s="85"/>
      <c r="O288" s="87">
        <f t="shared" si="113"/>
        <v>0</v>
      </c>
      <c r="P288" s="41"/>
      <c r="Q288" s="80">
        <f t="shared" si="106"/>
        <v>0</v>
      </c>
      <c r="R288" s="18"/>
      <c r="S288" s="90">
        <f>SUM($C$40:C288)</f>
        <v>52614.309948772127</v>
      </c>
      <c r="T288" s="81"/>
      <c r="U288" s="80">
        <f>SUM($CD$32:CD282)</f>
        <v>52614.309948772338</v>
      </c>
      <c r="V288" s="18"/>
      <c r="W288" s="18"/>
      <c r="X288" s="18"/>
      <c r="AC288" s="3" t="s">
        <v>45</v>
      </c>
      <c r="CB288">
        <f t="shared" si="93"/>
        <v>255</v>
      </c>
      <c r="CC288" s="2" t="str">
        <f t="shared" si="88"/>
        <v/>
      </c>
      <c r="CD288" s="4" t="str">
        <f t="shared" si="89"/>
        <v/>
      </c>
      <c r="CE288" s="1" t="str">
        <f t="shared" si="90"/>
        <v/>
      </c>
      <c r="CF288" s="4" t="str">
        <f t="shared" si="91"/>
        <v/>
      </c>
      <c r="CG288" s="4">
        <f t="shared" si="107"/>
        <v>0</v>
      </c>
      <c r="CH288" s="4">
        <f t="shared" si="94"/>
        <v>0</v>
      </c>
      <c r="CI288" s="4">
        <f t="shared" si="92"/>
        <v>0</v>
      </c>
      <c r="CK288" s="83">
        <f t="shared" si="105"/>
        <v>0</v>
      </c>
      <c r="CL288" s="1">
        <f t="shared" si="95"/>
        <v>1250</v>
      </c>
      <c r="CM288" s="1">
        <f t="shared" si="103"/>
        <v>1250</v>
      </c>
      <c r="CN288" s="83">
        <f t="shared" si="104"/>
        <v>0</v>
      </c>
      <c r="CO288" s="74" t="str">
        <f t="shared" si="114"/>
        <v/>
      </c>
    </row>
    <row r="289" spans="1:93" hidden="1" x14ac:dyDescent="0.35">
      <c r="A289" s="74" t="str">
        <f t="shared" si="96"/>
        <v/>
      </c>
      <c r="B289" s="75" t="str">
        <f t="shared" si="97"/>
        <v/>
      </c>
      <c r="C289" s="76">
        <f t="shared" si="98"/>
        <v>0</v>
      </c>
      <c r="D289" s="77">
        <f t="shared" si="99"/>
        <v>0</v>
      </c>
      <c r="E289" s="76">
        <f t="shared" si="111"/>
        <v>0</v>
      </c>
      <c r="F289" s="76"/>
      <c r="G289" s="76">
        <f t="shared" si="115"/>
        <v>0</v>
      </c>
      <c r="H289" s="76">
        <f t="shared" si="100"/>
        <v>0</v>
      </c>
      <c r="I289" s="91">
        <f t="shared" si="101"/>
        <v>0</v>
      </c>
      <c r="J289" s="16"/>
      <c r="M289" s="95"/>
      <c r="N289" s="85"/>
      <c r="O289" s="87">
        <f t="shared" si="113"/>
        <v>0</v>
      </c>
      <c r="P289" s="41"/>
      <c r="Q289" s="80">
        <f t="shared" si="106"/>
        <v>0</v>
      </c>
      <c r="R289" s="18"/>
      <c r="S289" s="90">
        <f>SUM($C$40:C289)</f>
        <v>52614.309948772127</v>
      </c>
      <c r="T289" s="81"/>
      <c r="U289" s="80">
        <f>SUM($CD$32:CD283)</f>
        <v>52614.309948772338</v>
      </c>
      <c r="V289" s="18"/>
      <c r="W289" s="18"/>
      <c r="X289" s="18"/>
      <c r="AC289" s="3" t="s">
        <v>45</v>
      </c>
      <c r="CB289">
        <f t="shared" si="93"/>
        <v>256</v>
      </c>
      <c r="CC289" s="2" t="str">
        <f t="shared" si="88"/>
        <v/>
      </c>
      <c r="CD289" s="4" t="str">
        <f t="shared" si="89"/>
        <v/>
      </c>
      <c r="CE289" s="1" t="str">
        <f t="shared" si="90"/>
        <v/>
      </c>
      <c r="CF289" s="4" t="str">
        <f t="shared" si="91"/>
        <v/>
      </c>
      <c r="CG289" s="4">
        <f t="shared" si="107"/>
        <v>0</v>
      </c>
      <c r="CH289" s="4">
        <f t="shared" si="94"/>
        <v>0</v>
      </c>
      <c r="CI289" s="4">
        <f t="shared" si="92"/>
        <v>0</v>
      </c>
      <c r="CK289" s="83">
        <f t="shared" si="105"/>
        <v>0</v>
      </c>
      <c r="CL289" s="1">
        <f t="shared" si="95"/>
        <v>1250</v>
      </c>
      <c r="CM289" s="1">
        <f t="shared" si="103"/>
        <v>1250</v>
      </c>
      <c r="CN289" s="83">
        <f t="shared" si="104"/>
        <v>0</v>
      </c>
      <c r="CO289" s="74" t="str">
        <f t="shared" si="114"/>
        <v/>
      </c>
    </row>
    <row r="290" spans="1:93" hidden="1" x14ac:dyDescent="0.35">
      <c r="A290" s="74" t="str">
        <f t="shared" si="96"/>
        <v/>
      </c>
      <c r="B290" s="75" t="str">
        <f t="shared" si="97"/>
        <v/>
      </c>
      <c r="C290" s="76">
        <f t="shared" si="98"/>
        <v>0</v>
      </c>
      <c r="D290" s="77">
        <f t="shared" si="99"/>
        <v>0</v>
      </c>
      <c r="E290" s="76">
        <f t="shared" si="111"/>
        <v>0</v>
      </c>
      <c r="F290" s="76"/>
      <c r="G290" s="76">
        <f t="shared" si="115"/>
        <v>0</v>
      </c>
      <c r="H290" s="76">
        <f t="shared" si="100"/>
        <v>0</v>
      </c>
      <c r="I290" s="91">
        <f t="shared" si="101"/>
        <v>0</v>
      </c>
      <c r="J290" s="16"/>
      <c r="M290" s="95"/>
      <c r="N290" s="85"/>
      <c r="O290" s="87">
        <f t="shared" si="113"/>
        <v>0</v>
      </c>
      <c r="P290" s="41"/>
      <c r="Q290" s="80">
        <f t="shared" si="106"/>
        <v>0</v>
      </c>
      <c r="R290" s="18"/>
      <c r="S290" s="90">
        <f>SUM($C$40:C290)</f>
        <v>52614.309948772127</v>
      </c>
      <c r="T290" s="81"/>
      <c r="U290" s="80">
        <f>SUM($CD$32:CD284)</f>
        <v>52614.309948772338</v>
      </c>
      <c r="V290" s="18"/>
      <c r="W290" s="18"/>
      <c r="X290" s="18"/>
      <c r="AC290" s="3" t="s">
        <v>45</v>
      </c>
      <c r="CB290">
        <f t="shared" si="93"/>
        <v>257</v>
      </c>
      <c r="CC290" s="2" t="str">
        <f t="shared" ref="CC290:CC353" si="116">IF(CI289&lt;1,"",$CF$8)</f>
        <v/>
      </c>
      <c r="CD290" s="4" t="str">
        <f t="shared" ref="CD290:CD353" si="117">IF(CI289&lt;1,"",(CI289*(CC290*30)/360))</f>
        <v/>
      </c>
      <c r="CE290" s="1" t="str">
        <f t="shared" ref="CE290:CE353" si="118">IF(CI289&lt;1,"",$CF$10)</f>
        <v/>
      </c>
      <c r="CF290" s="4" t="str">
        <f t="shared" ref="CF290:CF353" si="119">IF(CI289&lt;1,"",$CF$15)</f>
        <v/>
      </c>
      <c r="CG290" s="4">
        <f t="shared" si="107"/>
        <v>0</v>
      </c>
      <c r="CH290" s="4">
        <f t="shared" si="94"/>
        <v>0</v>
      </c>
      <c r="CI290" s="4">
        <f t="shared" ref="CI290:CI353" si="120">IF(CI289-CH290&lt;1,0,CI289-CH290)</f>
        <v>0</v>
      </c>
      <c r="CK290" s="83">
        <f t="shared" si="105"/>
        <v>0</v>
      </c>
      <c r="CL290" s="1">
        <f t="shared" si="95"/>
        <v>1250</v>
      </c>
      <c r="CM290" s="1">
        <f t="shared" si="103"/>
        <v>1250</v>
      </c>
      <c r="CN290" s="83">
        <f t="shared" si="104"/>
        <v>0</v>
      </c>
      <c r="CO290" s="74" t="str">
        <f t="shared" si="114"/>
        <v/>
      </c>
    </row>
    <row r="291" spans="1:93" hidden="1" x14ac:dyDescent="0.35">
      <c r="A291" s="74" t="str">
        <f t="shared" si="96"/>
        <v/>
      </c>
      <c r="B291" s="75" t="str">
        <f t="shared" si="97"/>
        <v/>
      </c>
      <c r="C291" s="76">
        <f t="shared" si="98"/>
        <v>0</v>
      </c>
      <c r="D291" s="77">
        <f t="shared" si="99"/>
        <v>0</v>
      </c>
      <c r="E291" s="76">
        <f t="shared" si="111"/>
        <v>0</v>
      </c>
      <c r="F291" s="76"/>
      <c r="G291" s="76">
        <f t="shared" si="115"/>
        <v>0</v>
      </c>
      <c r="H291" s="76">
        <f t="shared" si="100"/>
        <v>0</v>
      </c>
      <c r="I291" s="91">
        <f t="shared" si="101"/>
        <v>0</v>
      </c>
      <c r="J291" s="16"/>
      <c r="M291" s="95"/>
      <c r="N291" s="85" t="s">
        <v>45</v>
      </c>
      <c r="O291" s="87">
        <f>CN585</f>
        <v>0</v>
      </c>
      <c r="P291" s="41"/>
      <c r="Q291" s="80">
        <f t="shared" si="106"/>
        <v>0</v>
      </c>
      <c r="R291" s="18"/>
      <c r="S291" s="90">
        <f>SUM($C$40:C291)</f>
        <v>52614.309948772127</v>
      </c>
      <c r="T291" s="81">
        <v>21</v>
      </c>
      <c r="U291" s="80">
        <f>SUM($CD$32:CD285)</f>
        <v>52614.309948772338</v>
      </c>
      <c r="V291" s="18"/>
      <c r="W291" s="18"/>
      <c r="X291" s="18"/>
      <c r="AC291" s="3" t="s">
        <v>45</v>
      </c>
      <c r="CB291">
        <f t="shared" ref="CB291:CB354" si="121">SUM(CB290+1)</f>
        <v>258</v>
      </c>
      <c r="CC291" s="2" t="str">
        <f t="shared" si="116"/>
        <v/>
      </c>
      <c r="CD291" s="4" t="str">
        <f t="shared" si="117"/>
        <v/>
      </c>
      <c r="CE291" s="1" t="str">
        <f t="shared" si="118"/>
        <v/>
      </c>
      <c r="CF291" s="4" t="str">
        <f t="shared" si="119"/>
        <v/>
      </c>
      <c r="CG291" s="4">
        <f t="shared" si="107"/>
        <v>0</v>
      </c>
      <c r="CH291" s="4">
        <f t="shared" ref="CH291:CH354" si="122">IF(CI290&lt;1,0,(CE291+CF291+CG291)-CD291)</f>
        <v>0</v>
      </c>
      <c r="CI291" s="4">
        <f t="shared" si="120"/>
        <v>0</v>
      </c>
      <c r="CK291" s="83">
        <f t="shared" si="105"/>
        <v>0</v>
      </c>
      <c r="CL291" s="1">
        <f t="shared" si="95"/>
        <v>1250</v>
      </c>
      <c r="CM291" s="1">
        <f t="shared" si="103"/>
        <v>1250</v>
      </c>
      <c r="CN291" s="83">
        <f t="shared" si="104"/>
        <v>0</v>
      </c>
      <c r="CO291" s="74" t="str">
        <f t="shared" si="114"/>
        <v/>
      </c>
    </row>
    <row r="292" spans="1:93" hidden="1" x14ac:dyDescent="0.35">
      <c r="A292" s="74" t="str">
        <f t="shared" si="96"/>
        <v/>
      </c>
      <c r="B292" s="75" t="str">
        <f t="shared" si="97"/>
        <v/>
      </c>
      <c r="C292" s="76">
        <f t="shared" si="98"/>
        <v>0</v>
      </c>
      <c r="D292" s="77">
        <f t="shared" si="99"/>
        <v>0</v>
      </c>
      <c r="E292" s="76">
        <f t="shared" si="111"/>
        <v>0</v>
      </c>
      <c r="F292" s="76"/>
      <c r="G292" s="76">
        <f t="shared" si="115"/>
        <v>0</v>
      </c>
      <c r="H292" s="76">
        <f t="shared" si="100"/>
        <v>0</v>
      </c>
      <c r="I292" s="91">
        <f t="shared" si="101"/>
        <v>0</v>
      </c>
      <c r="J292" s="16"/>
      <c r="M292" s="95"/>
      <c r="N292" s="85"/>
      <c r="O292" s="87">
        <f>O291-($O$291-$O$303)/12</f>
        <v>0</v>
      </c>
      <c r="P292" s="41"/>
      <c r="Q292" s="80">
        <f t="shared" si="106"/>
        <v>0</v>
      </c>
      <c r="R292" s="18"/>
      <c r="S292" s="90">
        <f>SUM($C$40:C292)</f>
        <v>52614.309948772127</v>
      </c>
      <c r="T292" s="81"/>
      <c r="U292" s="80">
        <f>SUM($CD$32:CD286)</f>
        <v>52614.309948772338</v>
      </c>
      <c r="V292" s="18"/>
      <c r="W292" s="18"/>
      <c r="X292" s="18"/>
      <c r="AC292" s="3" t="s">
        <v>45</v>
      </c>
      <c r="CB292">
        <f t="shared" si="121"/>
        <v>259</v>
      </c>
      <c r="CC292" s="2" t="str">
        <f t="shared" si="116"/>
        <v/>
      </c>
      <c r="CD292" s="4" t="str">
        <f t="shared" si="117"/>
        <v/>
      </c>
      <c r="CE292" s="1" t="str">
        <f t="shared" si="118"/>
        <v/>
      </c>
      <c r="CF292" s="4" t="str">
        <f t="shared" si="119"/>
        <v/>
      </c>
      <c r="CG292" s="4">
        <f t="shared" si="107"/>
        <v>0</v>
      </c>
      <c r="CH292" s="4">
        <f t="shared" si="122"/>
        <v>0</v>
      </c>
      <c r="CI292" s="4">
        <f t="shared" si="120"/>
        <v>0</v>
      </c>
      <c r="CK292" s="83">
        <f t="shared" si="105"/>
        <v>0</v>
      </c>
      <c r="CL292" s="1">
        <f t="shared" si="95"/>
        <v>1250</v>
      </c>
      <c r="CM292" s="1">
        <f t="shared" si="103"/>
        <v>1250</v>
      </c>
      <c r="CN292" s="83">
        <f t="shared" si="104"/>
        <v>0</v>
      </c>
      <c r="CO292" s="74" t="str">
        <f t="shared" si="114"/>
        <v/>
      </c>
    </row>
    <row r="293" spans="1:93" hidden="1" x14ac:dyDescent="0.35">
      <c r="A293" s="74" t="str">
        <f t="shared" si="96"/>
        <v/>
      </c>
      <c r="B293" s="75" t="str">
        <f t="shared" si="97"/>
        <v/>
      </c>
      <c r="C293" s="76">
        <f t="shared" si="98"/>
        <v>0</v>
      </c>
      <c r="D293" s="77">
        <f t="shared" si="99"/>
        <v>0</v>
      </c>
      <c r="E293" s="76">
        <f t="shared" si="111"/>
        <v>0</v>
      </c>
      <c r="F293" s="76"/>
      <c r="G293" s="76">
        <f t="shared" si="115"/>
        <v>0</v>
      </c>
      <c r="H293" s="76">
        <f t="shared" si="100"/>
        <v>0</v>
      </c>
      <c r="I293" s="91">
        <f t="shared" si="101"/>
        <v>0</v>
      </c>
      <c r="J293" s="16"/>
      <c r="M293" s="95"/>
      <c r="N293" s="85"/>
      <c r="O293" s="87">
        <f t="shared" ref="O293:O302" si="123">O292-($O$291-$O$303)/12</f>
        <v>0</v>
      </c>
      <c r="P293" s="41"/>
      <c r="Q293" s="80">
        <f t="shared" si="106"/>
        <v>0</v>
      </c>
      <c r="R293" s="18"/>
      <c r="S293" s="90">
        <f>SUM($C$40:C293)</f>
        <v>52614.309948772127</v>
      </c>
      <c r="T293" s="81"/>
      <c r="U293" s="80">
        <f>SUM($CD$32:CD287)</f>
        <v>52614.309948772338</v>
      </c>
      <c r="V293" s="18"/>
      <c r="W293" s="18"/>
      <c r="X293" s="18"/>
      <c r="AC293" s="3" t="s">
        <v>45</v>
      </c>
      <c r="CB293">
        <f t="shared" si="121"/>
        <v>260</v>
      </c>
      <c r="CC293" s="2" t="str">
        <f t="shared" si="116"/>
        <v/>
      </c>
      <c r="CD293" s="4" t="str">
        <f t="shared" si="117"/>
        <v/>
      </c>
      <c r="CE293" s="1" t="str">
        <f t="shared" si="118"/>
        <v/>
      </c>
      <c r="CF293" s="4" t="str">
        <f t="shared" si="119"/>
        <v/>
      </c>
      <c r="CG293" s="4">
        <f t="shared" si="107"/>
        <v>0</v>
      </c>
      <c r="CH293" s="4">
        <f t="shared" si="122"/>
        <v>0</v>
      </c>
      <c r="CI293" s="4">
        <f t="shared" si="120"/>
        <v>0</v>
      </c>
      <c r="CK293" s="83">
        <f t="shared" si="105"/>
        <v>0</v>
      </c>
      <c r="CL293" s="1">
        <f t="shared" si="95"/>
        <v>1250</v>
      </c>
      <c r="CM293" s="1">
        <f t="shared" si="103"/>
        <v>1250</v>
      </c>
      <c r="CN293" s="83">
        <f t="shared" si="104"/>
        <v>0</v>
      </c>
      <c r="CO293" s="74" t="str">
        <f t="shared" si="114"/>
        <v/>
      </c>
    </row>
    <row r="294" spans="1:93" hidden="1" x14ac:dyDescent="0.35">
      <c r="A294" s="74" t="str">
        <f t="shared" si="96"/>
        <v/>
      </c>
      <c r="B294" s="75" t="str">
        <f t="shared" si="97"/>
        <v/>
      </c>
      <c r="C294" s="76">
        <f t="shared" si="98"/>
        <v>0</v>
      </c>
      <c r="D294" s="77">
        <f t="shared" si="99"/>
        <v>0</v>
      </c>
      <c r="E294" s="76">
        <f t="shared" si="111"/>
        <v>0</v>
      </c>
      <c r="F294" s="76"/>
      <c r="G294" s="76">
        <f t="shared" si="115"/>
        <v>0</v>
      </c>
      <c r="H294" s="76">
        <f t="shared" si="100"/>
        <v>0</v>
      </c>
      <c r="I294" s="91">
        <f t="shared" si="101"/>
        <v>0</v>
      </c>
      <c r="J294" s="16"/>
      <c r="M294" s="95"/>
      <c r="N294" s="85"/>
      <c r="O294" s="87">
        <f t="shared" si="123"/>
        <v>0</v>
      </c>
      <c r="P294" s="41"/>
      <c r="Q294" s="80">
        <f t="shared" si="106"/>
        <v>0</v>
      </c>
      <c r="R294" s="18"/>
      <c r="S294" s="90">
        <f>SUM($C$40:C294)</f>
        <v>52614.309948772127</v>
      </c>
      <c r="T294" s="81"/>
      <c r="U294" s="80">
        <f>SUM($CD$32:CD288)</f>
        <v>52614.309948772338</v>
      </c>
      <c r="V294" s="18"/>
      <c r="W294" s="18"/>
      <c r="X294" s="18"/>
      <c r="AC294" s="3" t="s">
        <v>45</v>
      </c>
      <c r="CB294">
        <f t="shared" si="121"/>
        <v>261</v>
      </c>
      <c r="CC294" s="2" t="str">
        <f t="shared" si="116"/>
        <v/>
      </c>
      <c r="CD294" s="4" t="str">
        <f t="shared" si="117"/>
        <v/>
      </c>
      <c r="CE294" s="1" t="str">
        <f t="shared" si="118"/>
        <v/>
      </c>
      <c r="CF294" s="4" t="str">
        <f t="shared" si="119"/>
        <v/>
      </c>
      <c r="CG294" s="4">
        <f t="shared" si="107"/>
        <v>0</v>
      </c>
      <c r="CH294" s="4">
        <f t="shared" si="122"/>
        <v>0</v>
      </c>
      <c r="CI294" s="4">
        <f t="shared" si="120"/>
        <v>0</v>
      </c>
      <c r="CK294" s="83">
        <f t="shared" si="105"/>
        <v>0</v>
      </c>
      <c r="CL294" s="1">
        <f t="shared" si="95"/>
        <v>1250</v>
      </c>
      <c r="CM294" s="1">
        <f t="shared" si="103"/>
        <v>1250</v>
      </c>
      <c r="CN294" s="83">
        <f t="shared" si="104"/>
        <v>0</v>
      </c>
      <c r="CO294" s="74" t="str">
        <f t="shared" si="114"/>
        <v/>
      </c>
    </row>
    <row r="295" spans="1:93" hidden="1" x14ac:dyDescent="0.35">
      <c r="A295" s="74" t="str">
        <f t="shared" si="96"/>
        <v/>
      </c>
      <c r="B295" s="75" t="str">
        <f t="shared" si="97"/>
        <v/>
      </c>
      <c r="C295" s="76">
        <f t="shared" si="98"/>
        <v>0</v>
      </c>
      <c r="D295" s="77">
        <f t="shared" si="99"/>
        <v>0</v>
      </c>
      <c r="E295" s="76">
        <f t="shared" si="111"/>
        <v>0</v>
      </c>
      <c r="F295" s="76"/>
      <c r="G295" s="76">
        <f t="shared" si="115"/>
        <v>0</v>
      </c>
      <c r="H295" s="76">
        <f t="shared" si="100"/>
        <v>0</v>
      </c>
      <c r="I295" s="91">
        <f t="shared" si="101"/>
        <v>0</v>
      </c>
      <c r="J295" s="16"/>
      <c r="M295" s="95"/>
      <c r="N295" s="85"/>
      <c r="O295" s="87">
        <f t="shared" si="123"/>
        <v>0</v>
      </c>
      <c r="P295" s="41"/>
      <c r="Q295" s="80">
        <f t="shared" si="106"/>
        <v>0</v>
      </c>
      <c r="R295" s="18"/>
      <c r="S295" s="90">
        <f>SUM($C$40:C295)</f>
        <v>52614.309948772127</v>
      </c>
      <c r="T295" s="81"/>
      <c r="U295" s="80">
        <f>SUM($CD$32:CD289)</f>
        <v>52614.309948772338</v>
      </c>
      <c r="V295" s="18"/>
      <c r="W295" s="18"/>
      <c r="X295" s="18"/>
      <c r="AC295" s="3" t="s">
        <v>45</v>
      </c>
      <c r="CB295">
        <f t="shared" si="121"/>
        <v>262</v>
      </c>
      <c r="CC295" s="2" t="str">
        <f t="shared" si="116"/>
        <v/>
      </c>
      <c r="CD295" s="4" t="str">
        <f t="shared" si="117"/>
        <v/>
      </c>
      <c r="CE295" s="1" t="str">
        <f t="shared" si="118"/>
        <v/>
      </c>
      <c r="CF295" s="4" t="str">
        <f t="shared" si="119"/>
        <v/>
      </c>
      <c r="CG295" s="4">
        <f t="shared" si="107"/>
        <v>0</v>
      </c>
      <c r="CH295" s="4">
        <f t="shared" si="122"/>
        <v>0</v>
      </c>
      <c r="CI295" s="4">
        <f t="shared" si="120"/>
        <v>0</v>
      </c>
      <c r="CK295" s="83">
        <f t="shared" si="105"/>
        <v>0</v>
      </c>
      <c r="CL295" s="1">
        <f t="shared" si="95"/>
        <v>1250</v>
      </c>
      <c r="CM295" s="1">
        <f t="shared" si="103"/>
        <v>1250</v>
      </c>
      <c r="CN295" s="83">
        <f t="shared" si="104"/>
        <v>0</v>
      </c>
      <c r="CO295" s="74" t="str">
        <f t="shared" si="114"/>
        <v/>
      </c>
    </row>
    <row r="296" spans="1:93" hidden="1" x14ac:dyDescent="0.35">
      <c r="A296" s="74" t="str">
        <f t="shared" si="96"/>
        <v/>
      </c>
      <c r="B296" s="75" t="str">
        <f t="shared" si="97"/>
        <v/>
      </c>
      <c r="C296" s="76">
        <f t="shared" si="98"/>
        <v>0</v>
      </c>
      <c r="D296" s="77">
        <f t="shared" si="99"/>
        <v>0</v>
      </c>
      <c r="E296" s="76">
        <f t="shared" si="111"/>
        <v>0</v>
      </c>
      <c r="F296" s="76"/>
      <c r="G296" s="76">
        <f t="shared" si="115"/>
        <v>0</v>
      </c>
      <c r="H296" s="76">
        <f t="shared" si="100"/>
        <v>0</v>
      </c>
      <c r="I296" s="91">
        <f t="shared" si="101"/>
        <v>0</v>
      </c>
      <c r="J296" s="16"/>
      <c r="M296" s="95"/>
      <c r="N296" s="85"/>
      <c r="O296" s="87">
        <f t="shared" si="123"/>
        <v>0</v>
      </c>
      <c r="P296" s="41"/>
      <c r="Q296" s="80">
        <f t="shared" si="106"/>
        <v>0</v>
      </c>
      <c r="R296" s="18"/>
      <c r="S296" s="90">
        <f>SUM($C$40:C296)</f>
        <v>52614.309948772127</v>
      </c>
      <c r="T296" s="81"/>
      <c r="U296" s="80">
        <f>SUM($CD$32:CD290)</f>
        <v>52614.309948772338</v>
      </c>
      <c r="V296" s="18"/>
      <c r="W296" s="18"/>
      <c r="X296" s="18"/>
      <c r="AC296" s="3" t="s">
        <v>45</v>
      </c>
      <c r="CB296">
        <f t="shared" si="121"/>
        <v>263</v>
      </c>
      <c r="CC296" s="2" t="str">
        <f t="shared" si="116"/>
        <v/>
      </c>
      <c r="CD296" s="4" t="str">
        <f t="shared" si="117"/>
        <v/>
      </c>
      <c r="CE296" s="1" t="str">
        <f t="shared" si="118"/>
        <v/>
      </c>
      <c r="CF296" s="4" t="str">
        <f t="shared" si="119"/>
        <v/>
      </c>
      <c r="CG296" s="4">
        <f t="shared" si="107"/>
        <v>0</v>
      </c>
      <c r="CH296" s="4">
        <f t="shared" si="122"/>
        <v>0</v>
      </c>
      <c r="CI296" s="4">
        <f t="shared" si="120"/>
        <v>0</v>
      </c>
      <c r="CK296" s="83">
        <f t="shared" si="105"/>
        <v>0</v>
      </c>
      <c r="CL296" s="1">
        <f t="shared" ref="CL296:CL359" si="124">$D$40/2</f>
        <v>1250</v>
      </c>
      <c r="CM296" s="1">
        <f t="shared" si="103"/>
        <v>1250</v>
      </c>
      <c r="CN296" s="83">
        <f t="shared" si="104"/>
        <v>0</v>
      </c>
      <c r="CO296" s="74" t="str">
        <f t="shared" si="114"/>
        <v/>
      </c>
    </row>
    <row r="297" spans="1:93" hidden="1" x14ac:dyDescent="0.35">
      <c r="A297" s="74" t="str">
        <f t="shared" ref="A297:A360" si="125">IF(I296&lt;1,"",A296+1)</f>
        <v/>
      </c>
      <c r="B297" s="75" t="str">
        <f t="shared" ref="B297:B360" si="126">IF(I296&lt;1,"",$E$8)</f>
        <v/>
      </c>
      <c r="C297" s="76">
        <f t="shared" ref="C297:C360" si="127">IF(I296&lt;1,0,(I296*(B297*30)/360))</f>
        <v>0</v>
      </c>
      <c r="D297" s="77">
        <f t="shared" ref="D297:D360" si="128">IF(I296 &gt; 1, IF(I296-D296&lt;1,(I296+C297),$E$10), 0)</f>
        <v>0</v>
      </c>
      <c r="E297" s="76">
        <f t="shared" si="111"/>
        <v>0</v>
      </c>
      <c r="F297" s="76"/>
      <c r="G297" s="76">
        <f t="shared" si="115"/>
        <v>0</v>
      </c>
      <c r="H297" s="76">
        <f t="shared" ref="H297:H360" si="129">IF(I296&lt;1,0,IF((D297+E297+G297)-C297&gt;=(I296),(I296),(D297+E297+G297)-C297))</f>
        <v>0</v>
      </c>
      <c r="I297" s="91">
        <f t="shared" ref="I297:I360" si="130">IF(I296-H297&lt;1,0,I296-H297)</f>
        <v>0</v>
      </c>
      <c r="J297" s="16"/>
      <c r="M297" s="95"/>
      <c r="N297" s="85"/>
      <c r="O297" s="87">
        <f t="shared" si="123"/>
        <v>0</v>
      </c>
      <c r="P297" s="41"/>
      <c r="Q297" s="80">
        <f t="shared" si="106"/>
        <v>0</v>
      </c>
      <c r="R297" s="18"/>
      <c r="S297" s="90">
        <f>SUM($C$40:C297)</f>
        <v>52614.309948772127</v>
      </c>
      <c r="T297" s="81"/>
      <c r="U297" s="80">
        <f>SUM($CD$32:CD291)</f>
        <v>52614.309948772338</v>
      </c>
      <c r="V297" s="18"/>
      <c r="W297" s="18"/>
      <c r="X297" s="18"/>
      <c r="AC297" s="3" t="s">
        <v>45</v>
      </c>
      <c r="CB297">
        <f t="shared" si="121"/>
        <v>264</v>
      </c>
      <c r="CC297" s="2" t="str">
        <f t="shared" si="116"/>
        <v/>
      </c>
      <c r="CD297" s="4" t="str">
        <f t="shared" si="117"/>
        <v/>
      </c>
      <c r="CE297" s="1" t="str">
        <f t="shared" si="118"/>
        <v/>
      </c>
      <c r="CF297" s="4" t="str">
        <f t="shared" si="119"/>
        <v/>
      </c>
      <c r="CG297" s="4">
        <f t="shared" si="107"/>
        <v>0</v>
      </c>
      <c r="CH297" s="4">
        <f t="shared" si="122"/>
        <v>0</v>
      </c>
      <c r="CI297" s="4">
        <f t="shared" si="120"/>
        <v>0</v>
      </c>
      <c r="CK297" s="83">
        <f t="shared" si="105"/>
        <v>0</v>
      </c>
      <c r="CL297" s="1">
        <f t="shared" si="124"/>
        <v>1250</v>
      </c>
      <c r="CM297" s="1">
        <f t="shared" ref="CM297:CM360" si="131">CL297-CK297</f>
        <v>1250</v>
      </c>
      <c r="CN297" s="83">
        <f t="shared" ref="CN297:CN360" si="132">IF(CN296-CM297&lt;0,0,CN296-CM297)</f>
        <v>0</v>
      </c>
      <c r="CO297" s="74" t="str">
        <f t="shared" si="114"/>
        <v/>
      </c>
    </row>
    <row r="298" spans="1:93" hidden="1" x14ac:dyDescent="0.35">
      <c r="A298" s="74" t="str">
        <f t="shared" si="125"/>
        <v/>
      </c>
      <c r="B298" s="75" t="str">
        <f t="shared" si="126"/>
        <v/>
      </c>
      <c r="C298" s="76">
        <f t="shared" si="127"/>
        <v>0</v>
      </c>
      <c r="D298" s="77">
        <f t="shared" si="128"/>
        <v>0</v>
      </c>
      <c r="E298" s="76">
        <f t="shared" si="111"/>
        <v>0</v>
      </c>
      <c r="F298" s="76"/>
      <c r="G298" s="76">
        <f t="shared" si="115"/>
        <v>0</v>
      </c>
      <c r="H298" s="76">
        <f t="shared" si="129"/>
        <v>0</v>
      </c>
      <c r="I298" s="91">
        <f t="shared" si="130"/>
        <v>0</v>
      </c>
      <c r="J298" s="16"/>
      <c r="M298" s="95"/>
      <c r="N298" s="85"/>
      <c r="O298" s="87">
        <f t="shared" si="123"/>
        <v>0</v>
      </c>
      <c r="P298" s="41"/>
      <c r="Q298" s="80">
        <f t="shared" si="106"/>
        <v>0</v>
      </c>
      <c r="R298" s="18"/>
      <c r="S298" s="90">
        <f>SUM($C$40:C298)</f>
        <v>52614.309948772127</v>
      </c>
      <c r="T298" s="81"/>
      <c r="U298" s="80">
        <f>SUM($CD$32:CD292)</f>
        <v>52614.309948772338</v>
      </c>
      <c r="V298" s="18"/>
      <c r="W298" s="18"/>
      <c r="X298" s="18"/>
      <c r="AC298" s="3" t="s">
        <v>45</v>
      </c>
      <c r="CB298">
        <f t="shared" si="121"/>
        <v>265</v>
      </c>
      <c r="CC298" s="2" t="str">
        <f t="shared" si="116"/>
        <v/>
      </c>
      <c r="CD298" s="4" t="str">
        <f t="shared" si="117"/>
        <v/>
      </c>
      <c r="CE298" s="1" t="str">
        <f t="shared" si="118"/>
        <v/>
      </c>
      <c r="CF298" s="4" t="str">
        <f t="shared" si="119"/>
        <v/>
      </c>
      <c r="CG298" s="4">
        <f t="shared" si="107"/>
        <v>0</v>
      </c>
      <c r="CH298" s="4">
        <f t="shared" si="122"/>
        <v>0</v>
      </c>
      <c r="CI298" s="4">
        <f t="shared" si="120"/>
        <v>0</v>
      </c>
      <c r="CK298" s="83">
        <f t="shared" ref="CK298:CK361" si="133">(CN297*($CK$38*13.85))/360</f>
        <v>0</v>
      </c>
      <c r="CL298" s="1">
        <f t="shared" si="124"/>
        <v>1250</v>
      </c>
      <c r="CM298" s="1">
        <f t="shared" si="131"/>
        <v>1250</v>
      </c>
      <c r="CN298" s="83">
        <f t="shared" si="132"/>
        <v>0</v>
      </c>
      <c r="CO298" s="74" t="str">
        <f t="shared" si="114"/>
        <v/>
      </c>
    </row>
    <row r="299" spans="1:93" hidden="1" x14ac:dyDescent="0.35">
      <c r="A299" s="74" t="str">
        <f t="shared" si="125"/>
        <v/>
      </c>
      <c r="B299" s="75" t="str">
        <f t="shared" si="126"/>
        <v/>
      </c>
      <c r="C299" s="76">
        <f t="shared" si="127"/>
        <v>0</v>
      </c>
      <c r="D299" s="77">
        <f t="shared" si="128"/>
        <v>0</v>
      </c>
      <c r="E299" s="76">
        <f t="shared" si="111"/>
        <v>0</v>
      </c>
      <c r="F299" s="76"/>
      <c r="G299" s="76">
        <f t="shared" si="115"/>
        <v>0</v>
      </c>
      <c r="H299" s="76">
        <f t="shared" si="129"/>
        <v>0</v>
      </c>
      <c r="I299" s="91">
        <f t="shared" si="130"/>
        <v>0</v>
      </c>
      <c r="J299" s="16"/>
      <c r="M299" s="95"/>
      <c r="N299" s="85"/>
      <c r="O299" s="87">
        <f t="shared" si="123"/>
        <v>0</v>
      </c>
      <c r="P299" s="41"/>
      <c r="Q299" s="80">
        <f t="shared" si="106"/>
        <v>0</v>
      </c>
      <c r="R299" s="18"/>
      <c r="S299" s="90">
        <f>SUM($C$40:C299)</f>
        <v>52614.309948772127</v>
      </c>
      <c r="T299" s="81"/>
      <c r="U299" s="80">
        <f>SUM($CD$32:CD293)</f>
        <v>52614.309948772338</v>
      </c>
      <c r="V299" s="18"/>
      <c r="W299" s="18"/>
      <c r="X299" s="18"/>
      <c r="AC299" s="3" t="s">
        <v>45</v>
      </c>
      <c r="CB299">
        <f t="shared" si="121"/>
        <v>266</v>
      </c>
      <c r="CC299" s="2" t="str">
        <f t="shared" si="116"/>
        <v/>
      </c>
      <c r="CD299" s="4" t="str">
        <f t="shared" si="117"/>
        <v/>
      </c>
      <c r="CE299" s="1" t="str">
        <f t="shared" si="118"/>
        <v/>
      </c>
      <c r="CF299" s="4" t="str">
        <f t="shared" si="119"/>
        <v/>
      </c>
      <c r="CG299" s="4">
        <f t="shared" si="107"/>
        <v>0</v>
      </c>
      <c r="CH299" s="4">
        <f t="shared" si="122"/>
        <v>0</v>
      </c>
      <c r="CI299" s="4">
        <f t="shared" si="120"/>
        <v>0</v>
      </c>
      <c r="CK299" s="83">
        <f t="shared" si="133"/>
        <v>0</v>
      </c>
      <c r="CL299" s="1">
        <f t="shared" si="124"/>
        <v>1250</v>
      </c>
      <c r="CM299" s="1">
        <f t="shared" si="131"/>
        <v>1250</v>
      </c>
      <c r="CN299" s="83">
        <f t="shared" si="132"/>
        <v>0</v>
      </c>
      <c r="CO299" s="74" t="str">
        <f t="shared" si="114"/>
        <v/>
      </c>
    </row>
    <row r="300" spans="1:93" hidden="1" x14ac:dyDescent="0.35">
      <c r="A300" s="74" t="str">
        <f t="shared" si="125"/>
        <v/>
      </c>
      <c r="B300" s="75" t="str">
        <f t="shared" si="126"/>
        <v/>
      </c>
      <c r="C300" s="76">
        <f t="shared" si="127"/>
        <v>0</v>
      </c>
      <c r="D300" s="77">
        <f t="shared" si="128"/>
        <v>0</v>
      </c>
      <c r="E300" s="76">
        <f t="shared" si="111"/>
        <v>0</v>
      </c>
      <c r="F300" s="76"/>
      <c r="G300" s="76">
        <f t="shared" si="115"/>
        <v>0</v>
      </c>
      <c r="H300" s="76">
        <f t="shared" si="129"/>
        <v>0</v>
      </c>
      <c r="I300" s="91">
        <f t="shared" si="130"/>
        <v>0</v>
      </c>
      <c r="J300" s="16"/>
      <c r="M300" s="95"/>
      <c r="N300" s="85"/>
      <c r="O300" s="87">
        <f t="shared" si="123"/>
        <v>0</v>
      </c>
      <c r="P300" s="41"/>
      <c r="Q300" s="80">
        <f t="shared" si="106"/>
        <v>0</v>
      </c>
      <c r="R300" s="18"/>
      <c r="S300" s="90">
        <f>SUM($C$40:C300)</f>
        <v>52614.309948772127</v>
      </c>
      <c r="T300" s="81"/>
      <c r="U300" s="80">
        <f>SUM($CD$32:CD294)</f>
        <v>52614.309948772338</v>
      </c>
      <c r="V300" s="18"/>
      <c r="W300" s="18"/>
      <c r="X300" s="18"/>
      <c r="AC300" s="3" t="s">
        <v>45</v>
      </c>
      <c r="CB300">
        <f t="shared" si="121"/>
        <v>267</v>
      </c>
      <c r="CC300" s="2" t="str">
        <f t="shared" si="116"/>
        <v/>
      </c>
      <c r="CD300" s="4" t="str">
        <f t="shared" si="117"/>
        <v/>
      </c>
      <c r="CE300" s="1" t="str">
        <f t="shared" si="118"/>
        <v/>
      </c>
      <c r="CF300" s="4" t="str">
        <f t="shared" si="119"/>
        <v/>
      </c>
      <c r="CG300" s="4">
        <f t="shared" si="107"/>
        <v>0</v>
      </c>
      <c r="CH300" s="4">
        <f t="shared" si="122"/>
        <v>0</v>
      </c>
      <c r="CI300" s="4">
        <f t="shared" si="120"/>
        <v>0</v>
      </c>
      <c r="CK300" s="83">
        <f t="shared" si="133"/>
        <v>0</v>
      </c>
      <c r="CL300" s="1">
        <f t="shared" si="124"/>
        <v>1250</v>
      </c>
      <c r="CM300" s="1">
        <f t="shared" si="131"/>
        <v>1250</v>
      </c>
      <c r="CN300" s="83">
        <f t="shared" si="132"/>
        <v>0</v>
      </c>
      <c r="CO300" s="74" t="str">
        <f t="shared" si="114"/>
        <v/>
      </c>
    </row>
    <row r="301" spans="1:93" hidden="1" x14ac:dyDescent="0.35">
      <c r="A301" s="74" t="str">
        <f t="shared" si="125"/>
        <v/>
      </c>
      <c r="B301" s="75" t="str">
        <f t="shared" si="126"/>
        <v/>
      </c>
      <c r="C301" s="76">
        <f t="shared" si="127"/>
        <v>0</v>
      </c>
      <c r="D301" s="77">
        <f t="shared" si="128"/>
        <v>0</v>
      </c>
      <c r="E301" s="76">
        <f t="shared" si="111"/>
        <v>0</v>
      </c>
      <c r="F301" s="76"/>
      <c r="G301" s="76">
        <f t="shared" si="115"/>
        <v>0</v>
      </c>
      <c r="H301" s="76">
        <f t="shared" si="129"/>
        <v>0</v>
      </c>
      <c r="I301" s="91">
        <f t="shared" si="130"/>
        <v>0</v>
      </c>
      <c r="J301" s="16"/>
      <c r="M301" s="95"/>
      <c r="N301" s="85"/>
      <c r="O301" s="87">
        <f t="shared" si="123"/>
        <v>0</v>
      </c>
      <c r="P301" s="41"/>
      <c r="Q301" s="80">
        <f t="shared" si="106"/>
        <v>0</v>
      </c>
      <c r="R301" s="18"/>
      <c r="S301" s="90">
        <f>SUM($C$40:C301)</f>
        <v>52614.309948772127</v>
      </c>
      <c r="T301" s="81"/>
      <c r="U301" s="80">
        <f>SUM($CD$32:CD295)</f>
        <v>52614.309948772338</v>
      </c>
      <c r="V301" s="18"/>
      <c r="W301" s="18"/>
      <c r="X301" s="18"/>
      <c r="AC301" s="3" t="s">
        <v>45</v>
      </c>
      <c r="CB301">
        <f t="shared" si="121"/>
        <v>268</v>
      </c>
      <c r="CC301" s="2" t="str">
        <f t="shared" si="116"/>
        <v/>
      </c>
      <c r="CD301" s="4" t="str">
        <f t="shared" si="117"/>
        <v/>
      </c>
      <c r="CE301" s="1" t="str">
        <f t="shared" si="118"/>
        <v/>
      </c>
      <c r="CF301" s="4" t="str">
        <f t="shared" si="119"/>
        <v/>
      </c>
      <c r="CG301" s="4">
        <f t="shared" si="107"/>
        <v>0</v>
      </c>
      <c r="CH301" s="4">
        <f t="shared" si="122"/>
        <v>0</v>
      </c>
      <c r="CI301" s="4">
        <f t="shared" si="120"/>
        <v>0</v>
      </c>
      <c r="CK301" s="83">
        <f t="shared" si="133"/>
        <v>0</v>
      </c>
      <c r="CL301" s="1">
        <f t="shared" si="124"/>
        <v>1250</v>
      </c>
      <c r="CM301" s="1">
        <f t="shared" si="131"/>
        <v>1250</v>
      </c>
      <c r="CN301" s="83">
        <f t="shared" si="132"/>
        <v>0</v>
      </c>
      <c r="CO301" s="74" t="str">
        <f t="shared" si="114"/>
        <v/>
      </c>
    </row>
    <row r="302" spans="1:93" hidden="1" x14ac:dyDescent="0.35">
      <c r="A302" s="74" t="str">
        <f t="shared" si="125"/>
        <v/>
      </c>
      <c r="B302" s="75" t="str">
        <f t="shared" si="126"/>
        <v/>
      </c>
      <c r="C302" s="76">
        <f t="shared" si="127"/>
        <v>0</v>
      </c>
      <c r="D302" s="77">
        <f t="shared" si="128"/>
        <v>0</v>
      </c>
      <c r="E302" s="76">
        <f t="shared" si="111"/>
        <v>0</v>
      </c>
      <c r="F302" s="76"/>
      <c r="G302" s="76">
        <f t="shared" si="115"/>
        <v>0</v>
      </c>
      <c r="H302" s="76">
        <f t="shared" si="129"/>
        <v>0</v>
      </c>
      <c r="I302" s="91">
        <f t="shared" si="130"/>
        <v>0</v>
      </c>
      <c r="J302" s="16"/>
      <c r="M302" s="95"/>
      <c r="N302" s="85"/>
      <c r="O302" s="87">
        <f t="shared" si="123"/>
        <v>0</v>
      </c>
      <c r="P302" s="41"/>
      <c r="Q302" s="80">
        <f t="shared" ref="Q302:Q365" si="134">CI296</f>
        <v>0</v>
      </c>
      <c r="R302" s="18"/>
      <c r="S302" s="90">
        <f>SUM($C$40:C302)</f>
        <v>52614.309948772127</v>
      </c>
      <c r="T302" s="81"/>
      <c r="U302" s="80">
        <f>SUM($CD$32:CD296)</f>
        <v>52614.309948772338</v>
      </c>
      <c r="V302" s="18"/>
      <c r="W302" s="18"/>
      <c r="X302" s="18"/>
      <c r="AC302" s="3" t="s">
        <v>45</v>
      </c>
      <c r="CB302">
        <f t="shared" si="121"/>
        <v>269</v>
      </c>
      <c r="CC302" s="2" t="str">
        <f t="shared" si="116"/>
        <v/>
      </c>
      <c r="CD302" s="4" t="str">
        <f t="shared" si="117"/>
        <v/>
      </c>
      <c r="CE302" s="1" t="str">
        <f t="shared" si="118"/>
        <v/>
      </c>
      <c r="CF302" s="4" t="str">
        <f t="shared" si="119"/>
        <v/>
      </c>
      <c r="CG302" s="4">
        <f t="shared" ref="CG302:CG365" si="135">IF(CI301&lt;1,0,CG290)</f>
        <v>0</v>
      </c>
      <c r="CH302" s="4">
        <f t="shared" si="122"/>
        <v>0</v>
      </c>
      <c r="CI302" s="4">
        <f t="shared" si="120"/>
        <v>0</v>
      </c>
      <c r="CK302" s="83">
        <f t="shared" si="133"/>
        <v>0</v>
      </c>
      <c r="CL302" s="1">
        <f t="shared" si="124"/>
        <v>1250</v>
      </c>
      <c r="CM302" s="1">
        <f t="shared" si="131"/>
        <v>1250</v>
      </c>
      <c r="CN302" s="83">
        <f t="shared" si="132"/>
        <v>0</v>
      </c>
      <c r="CO302" s="74" t="str">
        <f t="shared" si="114"/>
        <v/>
      </c>
    </row>
    <row r="303" spans="1:93" hidden="1" x14ac:dyDescent="0.35">
      <c r="A303" s="74" t="str">
        <f t="shared" si="125"/>
        <v/>
      </c>
      <c r="B303" s="75" t="str">
        <f t="shared" si="126"/>
        <v/>
      </c>
      <c r="C303" s="76">
        <f t="shared" si="127"/>
        <v>0</v>
      </c>
      <c r="D303" s="77">
        <f t="shared" si="128"/>
        <v>0</v>
      </c>
      <c r="E303" s="76">
        <f t="shared" si="111"/>
        <v>0</v>
      </c>
      <c r="F303" s="76"/>
      <c r="G303" s="76">
        <f t="shared" si="115"/>
        <v>0</v>
      </c>
      <c r="H303" s="76">
        <f t="shared" si="129"/>
        <v>0</v>
      </c>
      <c r="I303" s="91">
        <f t="shared" si="130"/>
        <v>0</v>
      </c>
      <c r="J303" s="16"/>
      <c r="M303" s="95"/>
      <c r="N303" s="85" t="s">
        <v>45</v>
      </c>
      <c r="O303" s="87">
        <f>CN611</f>
        <v>0</v>
      </c>
      <c r="P303" s="41"/>
      <c r="Q303" s="80">
        <f t="shared" si="134"/>
        <v>0</v>
      </c>
      <c r="R303" s="18"/>
      <c r="S303" s="90">
        <f>SUM($C$40:C303)</f>
        <v>52614.309948772127</v>
      </c>
      <c r="T303" s="81">
        <v>22</v>
      </c>
      <c r="U303" s="80">
        <f>SUM($CD$32:CD297)</f>
        <v>52614.309948772338</v>
      </c>
      <c r="V303" s="18"/>
      <c r="W303" s="18"/>
      <c r="X303" s="18"/>
      <c r="AC303" s="3" t="s">
        <v>45</v>
      </c>
      <c r="CB303">
        <f t="shared" si="121"/>
        <v>270</v>
      </c>
      <c r="CC303" s="2" t="str">
        <f t="shared" si="116"/>
        <v/>
      </c>
      <c r="CD303" s="4" t="str">
        <f t="shared" si="117"/>
        <v/>
      </c>
      <c r="CE303" s="1" t="str">
        <f t="shared" si="118"/>
        <v/>
      </c>
      <c r="CF303" s="4" t="str">
        <f t="shared" si="119"/>
        <v/>
      </c>
      <c r="CG303" s="4">
        <f t="shared" si="135"/>
        <v>0</v>
      </c>
      <c r="CH303" s="4">
        <f t="shared" si="122"/>
        <v>0</v>
      </c>
      <c r="CI303" s="4">
        <f t="shared" si="120"/>
        <v>0</v>
      </c>
      <c r="CK303" s="83">
        <f t="shared" si="133"/>
        <v>0</v>
      </c>
      <c r="CL303" s="1">
        <f t="shared" si="124"/>
        <v>1250</v>
      </c>
      <c r="CM303" s="1">
        <f t="shared" si="131"/>
        <v>1250</v>
      </c>
      <c r="CN303" s="83">
        <f t="shared" si="132"/>
        <v>0</v>
      </c>
      <c r="CO303" s="74" t="str">
        <f t="shared" si="114"/>
        <v/>
      </c>
    </row>
    <row r="304" spans="1:93" hidden="1" x14ac:dyDescent="0.35">
      <c r="A304" s="74" t="str">
        <f t="shared" si="125"/>
        <v/>
      </c>
      <c r="B304" s="75" t="str">
        <f t="shared" si="126"/>
        <v/>
      </c>
      <c r="C304" s="76">
        <f t="shared" si="127"/>
        <v>0</v>
      </c>
      <c r="D304" s="77">
        <f t="shared" si="128"/>
        <v>0</v>
      </c>
      <c r="E304" s="76">
        <f t="shared" si="111"/>
        <v>0</v>
      </c>
      <c r="F304" s="76"/>
      <c r="G304" s="76">
        <f t="shared" si="115"/>
        <v>0</v>
      </c>
      <c r="H304" s="76">
        <f t="shared" si="129"/>
        <v>0</v>
      </c>
      <c r="I304" s="91">
        <f t="shared" si="130"/>
        <v>0</v>
      </c>
      <c r="J304" s="16"/>
      <c r="M304" s="95"/>
      <c r="N304" s="85"/>
      <c r="O304" s="87">
        <f>O303-($O$303-$O$315)/12</f>
        <v>0</v>
      </c>
      <c r="P304" s="41"/>
      <c r="Q304" s="80">
        <f t="shared" si="134"/>
        <v>0</v>
      </c>
      <c r="R304" s="18"/>
      <c r="S304" s="90">
        <f>SUM($C$40:C304)</f>
        <v>52614.309948772127</v>
      </c>
      <c r="T304" s="81"/>
      <c r="U304" s="80">
        <f>SUM($CD$32:CD298)</f>
        <v>52614.309948772338</v>
      </c>
      <c r="V304" s="18"/>
      <c r="W304" s="18"/>
      <c r="X304" s="18"/>
      <c r="AC304" s="3" t="s">
        <v>45</v>
      </c>
      <c r="CB304">
        <f t="shared" si="121"/>
        <v>271</v>
      </c>
      <c r="CC304" s="2" t="str">
        <f t="shared" si="116"/>
        <v/>
      </c>
      <c r="CD304" s="4" t="str">
        <f t="shared" si="117"/>
        <v/>
      </c>
      <c r="CE304" s="1" t="str">
        <f t="shared" si="118"/>
        <v/>
      </c>
      <c r="CF304" s="4" t="str">
        <f t="shared" si="119"/>
        <v/>
      </c>
      <c r="CG304" s="4">
        <f t="shared" si="135"/>
        <v>0</v>
      </c>
      <c r="CH304" s="4">
        <f t="shared" si="122"/>
        <v>0</v>
      </c>
      <c r="CI304" s="4">
        <f t="shared" si="120"/>
        <v>0</v>
      </c>
      <c r="CK304" s="83">
        <f t="shared" si="133"/>
        <v>0</v>
      </c>
      <c r="CL304" s="1">
        <f t="shared" si="124"/>
        <v>1250</v>
      </c>
      <c r="CM304" s="1">
        <f t="shared" si="131"/>
        <v>1250</v>
      </c>
      <c r="CN304" s="83">
        <f t="shared" si="132"/>
        <v>0</v>
      </c>
      <c r="CO304" s="74" t="str">
        <f t="shared" si="114"/>
        <v/>
      </c>
    </row>
    <row r="305" spans="1:93" hidden="1" x14ac:dyDescent="0.35">
      <c r="A305" s="74" t="str">
        <f t="shared" si="125"/>
        <v/>
      </c>
      <c r="B305" s="75" t="str">
        <f t="shared" si="126"/>
        <v/>
      </c>
      <c r="C305" s="76">
        <f t="shared" si="127"/>
        <v>0</v>
      </c>
      <c r="D305" s="77">
        <f t="shared" si="128"/>
        <v>0</v>
      </c>
      <c r="E305" s="76">
        <f t="shared" si="111"/>
        <v>0</v>
      </c>
      <c r="F305" s="76"/>
      <c r="G305" s="76">
        <f t="shared" si="115"/>
        <v>0</v>
      </c>
      <c r="H305" s="76">
        <f t="shared" si="129"/>
        <v>0</v>
      </c>
      <c r="I305" s="91">
        <f t="shared" si="130"/>
        <v>0</v>
      </c>
      <c r="J305" s="16"/>
      <c r="M305" s="95"/>
      <c r="N305" s="85"/>
      <c r="O305" s="87">
        <f t="shared" ref="O305:O314" si="136">O304-($O$303-$O$315)/12</f>
        <v>0</v>
      </c>
      <c r="P305" s="41"/>
      <c r="Q305" s="80">
        <f t="shared" si="134"/>
        <v>0</v>
      </c>
      <c r="R305" s="18"/>
      <c r="S305" s="90">
        <f>SUM($C$40:C305)</f>
        <v>52614.309948772127</v>
      </c>
      <c r="T305" s="81"/>
      <c r="U305" s="80">
        <f>SUM($CD$32:CD299)</f>
        <v>52614.309948772338</v>
      </c>
      <c r="V305" s="18"/>
      <c r="W305" s="18"/>
      <c r="X305" s="18"/>
      <c r="AC305" s="3" t="s">
        <v>45</v>
      </c>
      <c r="CB305">
        <f t="shared" si="121"/>
        <v>272</v>
      </c>
      <c r="CC305" s="2" t="str">
        <f t="shared" si="116"/>
        <v/>
      </c>
      <c r="CD305" s="4" t="str">
        <f t="shared" si="117"/>
        <v/>
      </c>
      <c r="CE305" s="1" t="str">
        <f t="shared" si="118"/>
        <v/>
      </c>
      <c r="CF305" s="4" t="str">
        <f t="shared" si="119"/>
        <v/>
      </c>
      <c r="CG305" s="4">
        <f t="shared" si="135"/>
        <v>0</v>
      </c>
      <c r="CH305" s="4">
        <f t="shared" si="122"/>
        <v>0</v>
      </c>
      <c r="CI305" s="4">
        <f t="shared" si="120"/>
        <v>0</v>
      </c>
      <c r="CK305" s="83">
        <f t="shared" si="133"/>
        <v>0</v>
      </c>
      <c r="CL305" s="1">
        <f t="shared" si="124"/>
        <v>1250</v>
      </c>
      <c r="CM305" s="1">
        <f t="shared" si="131"/>
        <v>1250</v>
      </c>
      <c r="CN305" s="83">
        <f t="shared" si="132"/>
        <v>0</v>
      </c>
      <c r="CO305" s="74" t="str">
        <f t="shared" si="114"/>
        <v/>
      </c>
    </row>
    <row r="306" spans="1:93" hidden="1" x14ac:dyDescent="0.35">
      <c r="A306" s="74" t="str">
        <f t="shared" si="125"/>
        <v/>
      </c>
      <c r="B306" s="75" t="str">
        <f t="shared" si="126"/>
        <v/>
      </c>
      <c r="C306" s="76">
        <f t="shared" si="127"/>
        <v>0</v>
      </c>
      <c r="D306" s="77">
        <f t="shared" si="128"/>
        <v>0</v>
      </c>
      <c r="E306" s="76">
        <f t="shared" si="111"/>
        <v>0</v>
      </c>
      <c r="F306" s="76"/>
      <c r="G306" s="76">
        <f t="shared" si="115"/>
        <v>0</v>
      </c>
      <c r="H306" s="76">
        <f t="shared" si="129"/>
        <v>0</v>
      </c>
      <c r="I306" s="91">
        <f t="shared" si="130"/>
        <v>0</v>
      </c>
      <c r="J306" s="16"/>
      <c r="M306" s="95"/>
      <c r="N306" s="85"/>
      <c r="O306" s="87">
        <f t="shared" si="136"/>
        <v>0</v>
      </c>
      <c r="P306" s="41"/>
      <c r="Q306" s="80">
        <f t="shared" si="134"/>
        <v>0</v>
      </c>
      <c r="R306" s="18"/>
      <c r="S306" s="90">
        <f>SUM($C$40:C306)</f>
        <v>52614.309948772127</v>
      </c>
      <c r="T306" s="81"/>
      <c r="U306" s="80">
        <f>SUM($CD$32:CD300)</f>
        <v>52614.309948772338</v>
      </c>
      <c r="V306" s="18"/>
      <c r="W306" s="18"/>
      <c r="X306" s="18"/>
      <c r="AC306" s="3" t="s">
        <v>45</v>
      </c>
      <c r="CB306">
        <f t="shared" si="121"/>
        <v>273</v>
      </c>
      <c r="CC306" s="2" t="str">
        <f t="shared" si="116"/>
        <v/>
      </c>
      <c r="CD306" s="4" t="str">
        <f t="shared" si="117"/>
        <v/>
      </c>
      <c r="CE306" s="1" t="str">
        <f t="shared" si="118"/>
        <v/>
      </c>
      <c r="CF306" s="4" t="str">
        <f t="shared" si="119"/>
        <v/>
      </c>
      <c r="CG306" s="4">
        <f t="shared" si="135"/>
        <v>0</v>
      </c>
      <c r="CH306" s="4">
        <f t="shared" si="122"/>
        <v>0</v>
      </c>
      <c r="CI306" s="4">
        <f t="shared" si="120"/>
        <v>0</v>
      </c>
      <c r="CK306" s="83">
        <f t="shared" si="133"/>
        <v>0</v>
      </c>
      <c r="CL306" s="1">
        <f t="shared" si="124"/>
        <v>1250</v>
      </c>
      <c r="CM306" s="1">
        <f t="shared" si="131"/>
        <v>1250</v>
      </c>
      <c r="CN306" s="83">
        <f t="shared" si="132"/>
        <v>0</v>
      </c>
      <c r="CO306" s="74" t="str">
        <f t="shared" si="114"/>
        <v/>
      </c>
    </row>
    <row r="307" spans="1:93" hidden="1" x14ac:dyDescent="0.35">
      <c r="A307" s="74" t="str">
        <f t="shared" si="125"/>
        <v/>
      </c>
      <c r="B307" s="75" t="str">
        <f t="shared" si="126"/>
        <v/>
      </c>
      <c r="C307" s="76">
        <f t="shared" si="127"/>
        <v>0</v>
      </c>
      <c r="D307" s="77">
        <f t="shared" si="128"/>
        <v>0</v>
      </c>
      <c r="E307" s="76">
        <f t="shared" si="111"/>
        <v>0</v>
      </c>
      <c r="F307" s="76"/>
      <c r="G307" s="76">
        <f t="shared" si="115"/>
        <v>0</v>
      </c>
      <c r="H307" s="76">
        <f t="shared" si="129"/>
        <v>0</v>
      </c>
      <c r="I307" s="91">
        <f t="shared" si="130"/>
        <v>0</v>
      </c>
      <c r="J307" s="16"/>
      <c r="M307" s="95"/>
      <c r="N307" s="85"/>
      <c r="O307" s="87">
        <f t="shared" si="136"/>
        <v>0</v>
      </c>
      <c r="P307" s="41"/>
      <c r="Q307" s="80">
        <f t="shared" si="134"/>
        <v>0</v>
      </c>
      <c r="R307" s="18"/>
      <c r="S307" s="90">
        <f>SUM($C$40:C307)</f>
        <v>52614.309948772127</v>
      </c>
      <c r="T307" s="81"/>
      <c r="U307" s="80">
        <f>SUM($CD$32:CD301)</f>
        <v>52614.309948772338</v>
      </c>
      <c r="V307" s="18"/>
      <c r="W307" s="18"/>
      <c r="X307" s="18"/>
      <c r="AC307" s="3" t="s">
        <v>45</v>
      </c>
      <c r="CB307">
        <f t="shared" si="121"/>
        <v>274</v>
      </c>
      <c r="CC307" s="2" t="str">
        <f t="shared" si="116"/>
        <v/>
      </c>
      <c r="CD307" s="4" t="str">
        <f t="shared" si="117"/>
        <v/>
      </c>
      <c r="CE307" s="1" t="str">
        <f t="shared" si="118"/>
        <v/>
      </c>
      <c r="CF307" s="4" t="str">
        <f t="shared" si="119"/>
        <v/>
      </c>
      <c r="CG307" s="4">
        <f t="shared" si="135"/>
        <v>0</v>
      </c>
      <c r="CH307" s="4">
        <f t="shared" si="122"/>
        <v>0</v>
      </c>
      <c r="CI307" s="4">
        <f t="shared" si="120"/>
        <v>0</v>
      </c>
      <c r="CK307" s="83">
        <f t="shared" si="133"/>
        <v>0</v>
      </c>
      <c r="CL307" s="1">
        <f t="shared" si="124"/>
        <v>1250</v>
      </c>
      <c r="CM307" s="1">
        <f t="shared" si="131"/>
        <v>1250</v>
      </c>
      <c r="CN307" s="83">
        <f t="shared" si="132"/>
        <v>0</v>
      </c>
      <c r="CO307" s="74" t="str">
        <f t="shared" si="114"/>
        <v/>
      </c>
    </row>
    <row r="308" spans="1:93" hidden="1" x14ac:dyDescent="0.35">
      <c r="A308" s="74" t="str">
        <f t="shared" si="125"/>
        <v/>
      </c>
      <c r="B308" s="75" t="str">
        <f t="shared" si="126"/>
        <v/>
      </c>
      <c r="C308" s="76">
        <f t="shared" si="127"/>
        <v>0</v>
      </c>
      <c r="D308" s="77">
        <f t="shared" si="128"/>
        <v>0</v>
      </c>
      <c r="E308" s="76">
        <f t="shared" si="111"/>
        <v>0</v>
      </c>
      <c r="F308" s="76"/>
      <c r="G308" s="76">
        <f t="shared" si="115"/>
        <v>0</v>
      </c>
      <c r="H308" s="76">
        <f t="shared" si="129"/>
        <v>0</v>
      </c>
      <c r="I308" s="91">
        <f t="shared" si="130"/>
        <v>0</v>
      </c>
      <c r="J308" s="16"/>
      <c r="M308" s="95"/>
      <c r="N308" s="85"/>
      <c r="O308" s="87">
        <f t="shared" si="136"/>
        <v>0</v>
      </c>
      <c r="P308" s="41"/>
      <c r="Q308" s="80">
        <f t="shared" si="134"/>
        <v>0</v>
      </c>
      <c r="R308" s="18"/>
      <c r="S308" s="90">
        <f>SUM($C$40:C308)</f>
        <v>52614.309948772127</v>
      </c>
      <c r="T308" s="81"/>
      <c r="U308" s="80">
        <f>SUM($CD$32:CD302)</f>
        <v>52614.309948772338</v>
      </c>
      <c r="V308" s="18"/>
      <c r="W308" s="18"/>
      <c r="X308" s="18"/>
      <c r="AC308" s="3" t="s">
        <v>45</v>
      </c>
      <c r="CB308">
        <f t="shared" si="121"/>
        <v>275</v>
      </c>
      <c r="CC308" s="2" t="str">
        <f t="shared" si="116"/>
        <v/>
      </c>
      <c r="CD308" s="4" t="str">
        <f t="shared" si="117"/>
        <v/>
      </c>
      <c r="CE308" s="1" t="str">
        <f t="shared" si="118"/>
        <v/>
      </c>
      <c r="CF308" s="4" t="str">
        <f t="shared" si="119"/>
        <v/>
      </c>
      <c r="CG308" s="4">
        <f t="shared" si="135"/>
        <v>0</v>
      </c>
      <c r="CH308" s="4">
        <f t="shared" si="122"/>
        <v>0</v>
      </c>
      <c r="CI308" s="4">
        <f t="shared" si="120"/>
        <v>0</v>
      </c>
      <c r="CK308" s="83">
        <f t="shared" si="133"/>
        <v>0</v>
      </c>
      <c r="CL308" s="1">
        <f t="shared" si="124"/>
        <v>1250</v>
      </c>
      <c r="CM308" s="1">
        <f t="shared" si="131"/>
        <v>1250</v>
      </c>
      <c r="CN308" s="83">
        <f t="shared" si="132"/>
        <v>0</v>
      </c>
      <c r="CO308" s="74" t="str">
        <f t="shared" si="114"/>
        <v/>
      </c>
    </row>
    <row r="309" spans="1:93" hidden="1" x14ac:dyDescent="0.35">
      <c r="A309" s="74" t="str">
        <f t="shared" si="125"/>
        <v/>
      </c>
      <c r="B309" s="75" t="str">
        <f t="shared" si="126"/>
        <v/>
      </c>
      <c r="C309" s="76">
        <f t="shared" si="127"/>
        <v>0</v>
      </c>
      <c r="D309" s="77">
        <f t="shared" si="128"/>
        <v>0</v>
      </c>
      <c r="E309" s="76">
        <f t="shared" si="111"/>
        <v>0</v>
      </c>
      <c r="F309" s="76"/>
      <c r="G309" s="76">
        <f t="shared" si="115"/>
        <v>0</v>
      </c>
      <c r="H309" s="76">
        <f t="shared" si="129"/>
        <v>0</v>
      </c>
      <c r="I309" s="91">
        <f t="shared" si="130"/>
        <v>0</v>
      </c>
      <c r="J309" s="16"/>
      <c r="M309" s="95"/>
      <c r="N309" s="85"/>
      <c r="O309" s="87">
        <f t="shared" si="136"/>
        <v>0</v>
      </c>
      <c r="P309" s="41"/>
      <c r="Q309" s="80">
        <f t="shared" si="134"/>
        <v>0</v>
      </c>
      <c r="R309" s="18"/>
      <c r="S309" s="90">
        <f>SUM($C$40:C309)</f>
        <v>52614.309948772127</v>
      </c>
      <c r="T309" s="81"/>
      <c r="U309" s="80">
        <f>SUM($CD$32:CD303)</f>
        <v>52614.309948772338</v>
      </c>
      <c r="V309" s="18"/>
      <c r="W309" s="18"/>
      <c r="X309" s="18"/>
      <c r="AC309" s="3" t="s">
        <v>45</v>
      </c>
      <c r="CB309">
        <f t="shared" si="121"/>
        <v>276</v>
      </c>
      <c r="CC309" s="2" t="str">
        <f t="shared" si="116"/>
        <v/>
      </c>
      <c r="CD309" s="4" t="str">
        <f t="shared" si="117"/>
        <v/>
      </c>
      <c r="CE309" s="1" t="str">
        <f t="shared" si="118"/>
        <v/>
      </c>
      <c r="CF309" s="4" t="str">
        <f t="shared" si="119"/>
        <v/>
      </c>
      <c r="CG309" s="4">
        <f t="shared" si="135"/>
        <v>0</v>
      </c>
      <c r="CH309" s="4">
        <f t="shared" si="122"/>
        <v>0</v>
      </c>
      <c r="CI309" s="4">
        <f t="shared" si="120"/>
        <v>0</v>
      </c>
      <c r="CK309" s="83">
        <f t="shared" si="133"/>
        <v>0</v>
      </c>
      <c r="CL309" s="1">
        <f t="shared" si="124"/>
        <v>1250</v>
      </c>
      <c r="CM309" s="1">
        <f t="shared" si="131"/>
        <v>1250</v>
      </c>
      <c r="CN309" s="83">
        <f t="shared" si="132"/>
        <v>0</v>
      </c>
      <c r="CO309" s="74" t="str">
        <f t="shared" si="114"/>
        <v/>
      </c>
    </row>
    <row r="310" spans="1:93" hidden="1" x14ac:dyDescent="0.35">
      <c r="A310" s="74" t="str">
        <f t="shared" si="125"/>
        <v/>
      </c>
      <c r="B310" s="75" t="str">
        <f t="shared" si="126"/>
        <v/>
      </c>
      <c r="C310" s="76">
        <f t="shared" si="127"/>
        <v>0</v>
      </c>
      <c r="D310" s="77">
        <f t="shared" si="128"/>
        <v>0</v>
      </c>
      <c r="E310" s="76">
        <f t="shared" si="111"/>
        <v>0</v>
      </c>
      <c r="F310" s="76"/>
      <c r="G310" s="76">
        <f t="shared" si="115"/>
        <v>0</v>
      </c>
      <c r="H310" s="76">
        <f t="shared" si="129"/>
        <v>0</v>
      </c>
      <c r="I310" s="91">
        <f t="shared" si="130"/>
        <v>0</v>
      </c>
      <c r="J310" s="16"/>
      <c r="M310" s="95"/>
      <c r="N310" s="85"/>
      <c r="O310" s="87">
        <f t="shared" si="136"/>
        <v>0</v>
      </c>
      <c r="P310" s="41"/>
      <c r="Q310" s="80">
        <f t="shared" si="134"/>
        <v>0</v>
      </c>
      <c r="R310" s="18"/>
      <c r="S310" s="90">
        <f>SUM($C$40:C310)</f>
        <v>52614.309948772127</v>
      </c>
      <c r="T310" s="81"/>
      <c r="U310" s="80">
        <f>SUM($CD$32:CD304)</f>
        <v>52614.309948772338</v>
      </c>
      <c r="V310" s="18"/>
      <c r="W310" s="18"/>
      <c r="X310" s="18"/>
      <c r="AC310" s="3" t="s">
        <v>45</v>
      </c>
      <c r="CB310">
        <f t="shared" si="121"/>
        <v>277</v>
      </c>
      <c r="CC310" s="2" t="str">
        <f t="shared" si="116"/>
        <v/>
      </c>
      <c r="CD310" s="4" t="str">
        <f t="shared" si="117"/>
        <v/>
      </c>
      <c r="CE310" s="1" t="str">
        <f t="shared" si="118"/>
        <v/>
      </c>
      <c r="CF310" s="4" t="str">
        <f t="shared" si="119"/>
        <v/>
      </c>
      <c r="CG310" s="4">
        <f t="shared" si="135"/>
        <v>0</v>
      </c>
      <c r="CH310" s="4">
        <f t="shared" si="122"/>
        <v>0</v>
      </c>
      <c r="CI310" s="4">
        <f t="shared" si="120"/>
        <v>0</v>
      </c>
      <c r="CK310" s="83">
        <f t="shared" si="133"/>
        <v>0</v>
      </c>
      <c r="CL310" s="1">
        <f t="shared" si="124"/>
        <v>1250</v>
      </c>
      <c r="CM310" s="1">
        <f t="shared" si="131"/>
        <v>1250</v>
      </c>
      <c r="CN310" s="83">
        <f t="shared" si="132"/>
        <v>0</v>
      </c>
      <c r="CO310" s="74" t="str">
        <f t="shared" si="114"/>
        <v/>
      </c>
    </row>
    <row r="311" spans="1:93" hidden="1" x14ac:dyDescent="0.35">
      <c r="A311" s="74" t="str">
        <f t="shared" si="125"/>
        <v/>
      </c>
      <c r="B311" s="75" t="str">
        <f t="shared" si="126"/>
        <v/>
      </c>
      <c r="C311" s="76">
        <f t="shared" si="127"/>
        <v>0</v>
      </c>
      <c r="D311" s="77">
        <f t="shared" si="128"/>
        <v>0</v>
      </c>
      <c r="E311" s="76">
        <f t="shared" si="111"/>
        <v>0</v>
      </c>
      <c r="F311" s="76"/>
      <c r="G311" s="76">
        <f t="shared" si="115"/>
        <v>0</v>
      </c>
      <c r="H311" s="76">
        <f t="shared" si="129"/>
        <v>0</v>
      </c>
      <c r="I311" s="91">
        <f t="shared" si="130"/>
        <v>0</v>
      </c>
      <c r="J311" s="16"/>
      <c r="M311" s="95"/>
      <c r="N311" s="85"/>
      <c r="O311" s="87">
        <f t="shared" si="136"/>
        <v>0</v>
      </c>
      <c r="P311" s="41"/>
      <c r="Q311" s="80">
        <f t="shared" si="134"/>
        <v>0</v>
      </c>
      <c r="R311" s="18"/>
      <c r="S311" s="90">
        <f>SUM($C$40:C311)</f>
        <v>52614.309948772127</v>
      </c>
      <c r="T311" s="81"/>
      <c r="U311" s="80">
        <f>SUM($CD$32:CD305)</f>
        <v>52614.309948772338</v>
      </c>
      <c r="V311" s="18"/>
      <c r="W311" s="18"/>
      <c r="X311" s="18"/>
      <c r="AC311" s="3" t="s">
        <v>45</v>
      </c>
      <c r="CB311">
        <f t="shared" si="121"/>
        <v>278</v>
      </c>
      <c r="CC311" s="2" t="str">
        <f t="shared" si="116"/>
        <v/>
      </c>
      <c r="CD311" s="4" t="str">
        <f t="shared" si="117"/>
        <v/>
      </c>
      <c r="CE311" s="1" t="str">
        <f t="shared" si="118"/>
        <v/>
      </c>
      <c r="CF311" s="4" t="str">
        <f t="shared" si="119"/>
        <v/>
      </c>
      <c r="CG311" s="4">
        <f t="shared" si="135"/>
        <v>0</v>
      </c>
      <c r="CH311" s="4">
        <f t="shared" si="122"/>
        <v>0</v>
      </c>
      <c r="CI311" s="4">
        <f t="shared" si="120"/>
        <v>0</v>
      </c>
      <c r="CK311" s="83">
        <f t="shared" si="133"/>
        <v>0</v>
      </c>
      <c r="CL311" s="1">
        <f t="shared" si="124"/>
        <v>1250</v>
      </c>
      <c r="CM311" s="1">
        <f t="shared" si="131"/>
        <v>1250</v>
      </c>
      <c r="CN311" s="83">
        <f t="shared" si="132"/>
        <v>0</v>
      </c>
      <c r="CO311" s="74" t="str">
        <f t="shared" si="114"/>
        <v/>
      </c>
    </row>
    <row r="312" spans="1:93" hidden="1" x14ac:dyDescent="0.35">
      <c r="A312" s="74" t="str">
        <f t="shared" si="125"/>
        <v/>
      </c>
      <c r="B312" s="75" t="str">
        <f t="shared" si="126"/>
        <v/>
      </c>
      <c r="C312" s="76">
        <f t="shared" si="127"/>
        <v>0</v>
      </c>
      <c r="D312" s="77">
        <f t="shared" si="128"/>
        <v>0</v>
      </c>
      <c r="E312" s="76">
        <f t="shared" si="111"/>
        <v>0</v>
      </c>
      <c r="F312" s="76"/>
      <c r="G312" s="76">
        <f t="shared" si="115"/>
        <v>0</v>
      </c>
      <c r="H312" s="76">
        <f t="shared" si="129"/>
        <v>0</v>
      </c>
      <c r="I312" s="91">
        <f t="shared" si="130"/>
        <v>0</v>
      </c>
      <c r="J312" s="16"/>
      <c r="M312" s="95"/>
      <c r="N312" s="85"/>
      <c r="O312" s="87">
        <f t="shared" si="136"/>
        <v>0</v>
      </c>
      <c r="P312" s="41"/>
      <c r="Q312" s="80">
        <f t="shared" si="134"/>
        <v>0</v>
      </c>
      <c r="R312" s="18"/>
      <c r="S312" s="90">
        <f>SUM($C$40:C312)</f>
        <v>52614.309948772127</v>
      </c>
      <c r="T312" s="81"/>
      <c r="U312" s="80">
        <f>SUM($CD$32:CD306)</f>
        <v>52614.309948772338</v>
      </c>
      <c r="V312" s="18"/>
      <c r="W312" s="18"/>
      <c r="X312" s="18"/>
      <c r="AC312" s="3" t="s">
        <v>45</v>
      </c>
      <c r="CB312">
        <f t="shared" si="121"/>
        <v>279</v>
      </c>
      <c r="CC312" s="2" t="str">
        <f t="shared" si="116"/>
        <v/>
      </c>
      <c r="CD312" s="4" t="str">
        <f t="shared" si="117"/>
        <v/>
      </c>
      <c r="CE312" s="1" t="str">
        <f t="shared" si="118"/>
        <v/>
      </c>
      <c r="CF312" s="4" t="str">
        <f t="shared" si="119"/>
        <v/>
      </c>
      <c r="CG312" s="4">
        <f t="shared" si="135"/>
        <v>0</v>
      </c>
      <c r="CH312" s="4">
        <f t="shared" si="122"/>
        <v>0</v>
      </c>
      <c r="CI312" s="4">
        <f t="shared" si="120"/>
        <v>0</v>
      </c>
      <c r="CK312" s="83">
        <f t="shared" si="133"/>
        <v>0</v>
      </c>
      <c r="CL312" s="1">
        <f t="shared" si="124"/>
        <v>1250</v>
      </c>
      <c r="CM312" s="1">
        <f t="shared" si="131"/>
        <v>1250</v>
      </c>
      <c r="CN312" s="83">
        <f t="shared" si="132"/>
        <v>0</v>
      </c>
      <c r="CO312" s="74" t="str">
        <f t="shared" si="114"/>
        <v/>
      </c>
    </row>
    <row r="313" spans="1:93" hidden="1" x14ac:dyDescent="0.35">
      <c r="A313" s="74" t="str">
        <f t="shared" si="125"/>
        <v/>
      </c>
      <c r="B313" s="75" t="str">
        <f t="shared" si="126"/>
        <v/>
      </c>
      <c r="C313" s="76">
        <f t="shared" si="127"/>
        <v>0</v>
      </c>
      <c r="D313" s="77">
        <f t="shared" si="128"/>
        <v>0</v>
      </c>
      <c r="E313" s="76">
        <f t="shared" si="111"/>
        <v>0</v>
      </c>
      <c r="F313" s="76"/>
      <c r="G313" s="76">
        <f t="shared" si="115"/>
        <v>0</v>
      </c>
      <c r="H313" s="76">
        <f t="shared" si="129"/>
        <v>0</v>
      </c>
      <c r="I313" s="91">
        <f t="shared" si="130"/>
        <v>0</v>
      </c>
      <c r="J313" s="16"/>
      <c r="M313" s="95"/>
      <c r="N313" s="85"/>
      <c r="O313" s="87">
        <f t="shared" si="136"/>
        <v>0</v>
      </c>
      <c r="P313" s="41"/>
      <c r="Q313" s="80">
        <f t="shared" si="134"/>
        <v>0</v>
      </c>
      <c r="R313" s="18"/>
      <c r="S313" s="90">
        <f>SUM($C$40:C313)</f>
        <v>52614.309948772127</v>
      </c>
      <c r="T313" s="81"/>
      <c r="U313" s="80">
        <f>SUM($CD$32:CD307)</f>
        <v>52614.309948772338</v>
      </c>
      <c r="V313" s="18"/>
      <c r="W313" s="18"/>
      <c r="X313" s="18"/>
      <c r="AC313" s="3" t="s">
        <v>45</v>
      </c>
      <c r="CB313">
        <f t="shared" si="121"/>
        <v>280</v>
      </c>
      <c r="CC313" s="2" t="str">
        <f t="shared" si="116"/>
        <v/>
      </c>
      <c r="CD313" s="4" t="str">
        <f t="shared" si="117"/>
        <v/>
      </c>
      <c r="CE313" s="1" t="str">
        <f t="shared" si="118"/>
        <v/>
      </c>
      <c r="CF313" s="4" t="str">
        <f t="shared" si="119"/>
        <v/>
      </c>
      <c r="CG313" s="4">
        <f t="shared" si="135"/>
        <v>0</v>
      </c>
      <c r="CH313" s="4">
        <f t="shared" si="122"/>
        <v>0</v>
      </c>
      <c r="CI313" s="4">
        <f t="shared" si="120"/>
        <v>0</v>
      </c>
      <c r="CK313" s="83">
        <f t="shared" si="133"/>
        <v>0</v>
      </c>
      <c r="CL313" s="1">
        <f t="shared" si="124"/>
        <v>1250</v>
      </c>
      <c r="CM313" s="1">
        <f t="shared" si="131"/>
        <v>1250</v>
      </c>
      <c r="CN313" s="83">
        <f t="shared" si="132"/>
        <v>0</v>
      </c>
      <c r="CO313" s="74" t="str">
        <f t="shared" si="114"/>
        <v/>
      </c>
    </row>
    <row r="314" spans="1:93" hidden="1" x14ac:dyDescent="0.35">
      <c r="A314" s="74" t="str">
        <f t="shared" si="125"/>
        <v/>
      </c>
      <c r="B314" s="75" t="str">
        <f t="shared" si="126"/>
        <v/>
      </c>
      <c r="C314" s="76">
        <f t="shared" si="127"/>
        <v>0</v>
      </c>
      <c r="D314" s="77">
        <f t="shared" si="128"/>
        <v>0</v>
      </c>
      <c r="E314" s="76">
        <f t="shared" si="111"/>
        <v>0</v>
      </c>
      <c r="F314" s="76"/>
      <c r="G314" s="76">
        <f t="shared" si="115"/>
        <v>0</v>
      </c>
      <c r="H314" s="76">
        <f t="shared" si="129"/>
        <v>0</v>
      </c>
      <c r="I314" s="91">
        <f t="shared" si="130"/>
        <v>0</v>
      </c>
      <c r="J314" s="16"/>
      <c r="M314" s="95"/>
      <c r="N314" s="85"/>
      <c r="O314" s="87">
        <f t="shared" si="136"/>
        <v>0</v>
      </c>
      <c r="P314" s="41"/>
      <c r="Q314" s="80">
        <f t="shared" si="134"/>
        <v>0</v>
      </c>
      <c r="R314" s="18"/>
      <c r="S314" s="90">
        <f>SUM($C$40:C314)</f>
        <v>52614.309948772127</v>
      </c>
      <c r="T314" s="81"/>
      <c r="U314" s="80">
        <f>SUM($CD$32:CD308)</f>
        <v>52614.309948772338</v>
      </c>
      <c r="V314" s="18"/>
      <c r="W314" s="18"/>
      <c r="X314" s="18"/>
      <c r="AC314" s="3" t="s">
        <v>45</v>
      </c>
      <c r="CB314">
        <f t="shared" si="121"/>
        <v>281</v>
      </c>
      <c r="CC314" s="2" t="str">
        <f t="shared" si="116"/>
        <v/>
      </c>
      <c r="CD314" s="4" t="str">
        <f t="shared" si="117"/>
        <v/>
      </c>
      <c r="CE314" s="1" t="str">
        <f t="shared" si="118"/>
        <v/>
      </c>
      <c r="CF314" s="4" t="str">
        <f t="shared" si="119"/>
        <v/>
      </c>
      <c r="CG314" s="4">
        <f t="shared" si="135"/>
        <v>0</v>
      </c>
      <c r="CH314" s="4">
        <f t="shared" si="122"/>
        <v>0</v>
      </c>
      <c r="CI314" s="4">
        <f t="shared" si="120"/>
        <v>0</v>
      </c>
      <c r="CK314" s="83">
        <f t="shared" si="133"/>
        <v>0</v>
      </c>
      <c r="CL314" s="1">
        <f t="shared" si="124"/>
        <v>1250</v>
      </c>
      <c r="CM314" s="1">
        <f t="shared" si="131"/>
        <v>1250</v>
      </c>
      <c r="CN314" s="83">
        <f t="shared" si="132"/>
        <v>0</v>
      </c>
      <c r="CO314" s="74" t="str">
        <f t="shared" si="114"/>
        <v/>
      </c>
    </row>
    <row r="315" spans="1:93" hidden="1" x14ac:dyDescent="0.35">
      <c r="A315" s="74" t="str">
        <f t="shared" si="125"/>
        <v/>
      </c>
      <c r="B315" s="75" t="str">
        <f t="shared" si="126"/>
        <v/>
      </c>
      <c r="C315" s="76">
        <f t="shared" si="127"/>
        <v>0</v>
      </c>
      <c r="D315" s="77">
        <f t="shared" si="128"/>
        <v>0</v>
      </c>
      <c r="E315" s="76">
        <f t="shared" si="111"/>
        <v>0</v>
      </c>
      <c r="F315" s="76"/>
      <c r="G315" s="76">
        <f t="shared" si="115"/>
        <v>0</v>
      </c>
      <c r="H315" s="76">
        <f t="shared" si="129"/>
        <v>0</v>
      </c>
      <c r="I315" s="91">
        <f t="shared" si="130"/>
        <v>0</v>
      </c>
      <c r="J315" s="16"/>
      <c r="M315" s="95"/>
      <c r="N315" s="85" t="s">
        <v>45</v>
      </c>
      <c r="O315" s="87">
        <f>CN637</f>
        <v>0</v>
      </c>
      <c r="P315" s="41"/>
      <c r="Q315" s="80">
        <f t="shared" si="134"/>
        <v>0</v>
      </c>
      <c r="R315" s="18"/>
      <c r="S315" s="90">
        <f>SUM($C$40:C315)</f>
        <v>52614.309948772127</v>
      </c>
      <c r="T315" s="81">
        <v>23</v>
      </c>
      <c r="U315" s="80">
        <f>SUM($CD$32:CD309)</f>
        <v>52614.309948772338</v>
      </c>
      <c r="V315" s="18"/>
      <c r="W315" s="18"/>
      <c r="X315" s="18"/>
      <c r="AC315" s="3" t="s">
        <v>45</v>
      </c>
      <c r="CB315">
        <f t="shared" si="121"/>
        <v>282</v>
      </c>
      <c r="CC315" s="2" t="str">
        <f t="shared" si="116"/>
        <v/>
      </c>
      <c r="CD315" s="4" t="str">
        <f t="shared" si="117"/>
        <v/>
      </c>
      <c r="CE315" s="1" t="str">
        <f t="shared" si="118"/>
        <v/>
      </c>
      <c r="CF315" s="4" t="str">
        <f t="shared" si="119"/>
        <v/>
      </c>
      <c r="CG315" s="4">
        <f t="shared" si="135"/>
        <v>0</v>
      </c>
      <c r="CH315" s="4">
        <f t="shared" si="122"/>
        <v>0</v>
      </c>
      <c r="CI315" s="4">
        <f t="shared" si="120"/>
        <v>0</v>
      </c>
      <c r="CK315" s="83">
        <f t="shared" si="133"/>
        <v>0</v>
      </c>
      <c r="CL315" s="1">
        <f t="shared" si="124"/>
        <v>1250</v>
      </c>
      <c r="CM315" s="1">
        <f t="shared" si="131"/>
        <v>1250</v>
      </c>
      <c r="CN315" s="83">
        <f t="shared" si="132"/>
        <v>0</v>
      </c>
      <c r="CO315" s="74" t="str">
        <f t="shared" si="114"/>
        <v/>
      </c>
    </row>
    <row r="316" spans="1:93" hidden="1" x14ac:dyDescent="0.35">
      <c r="A316" s="74" t="str">
        <f t="shared" si="125"/>
        <v/>
      </c>
      <c r="B316" s="75" t="str">
        <f t="shared" si="126"/>
        <v/>
      </c>
      <c r="C316" s="76">
        <f t="shared" si="127"/>
        <v>0</v>
      </c>
      <c r="D316" s="77">
        <f t="shared" si="128"/>
        <v>0</v>
      </c>
      <c r="E316" s="76">
        <f t="shared" si="111"/>
        <v>0</v>
      </c>
      <c r="F316" s="76"/>
      <c r="G316" s="76">
        <f t="shared" si="115"/>
        <v>0</v>
      </c>
      <c r="H316" s="76">
        <f t="shared" si="129"/>
        <v>0</v>
      </c>
      <c r="I316" s="91">
        <f t="shared" si="130"/>
        <v>0</v>
      </c>
      <c r="J316" s="16"/>
      <c r="M316" s="95"/>
      <c r="N316" s="85"/>
      <c r="O316" s="87">
        <f>O315-($O$315-$O$327)/12</f>
        <v>0</v>
      </c>
      <c r="P316" s="41"/>
      <c r="Q316" s="80">
        <f t="shared" si="134"/>
        <v>0</v>
      </c>
      <c r="R316" s="18"/>
      <c r="S316" s="90">
        <f>SUM($C$40:C316)</f>
        <v>52614.309948772127</v>
      </c>
      <c r="T316" s="81"/>
      <c r="U316" s="80">
        <f>SUM($CD$32:CD310)</f>
        <v>52614.309948772338</v>
      </c>
      <c r="V316" s="18"/>
      <c r="W316" s="18"/>
      <c r="X316" s="18"/>
      <c r="AC316" s="3" t="s">
        <v>45</v>
      </c>
      <c r="CB316">
        <f t="shared" si="121"/>
        <v>283</v>
      </c>
      <c r="CC316" s="2" t="str">
        <f t="shared" si="116"/>
        <v/>
      </c>
      <c r="CD316" s="4" t="str">
        <f t="shared" si="117"/>
        <v/>
      </c>
      <c r="CE316" s="1" t="str">
        <f t="shared" si="118"/>
        <v/>
      </c>
      <c r="CF316" s="4" t="str">
        <f t="shared" si="119"/>
        <v/>
      </c>
      <c r="CG316" s="4">
        <f t="shared" si="135"/>
        <v>0</v>
      </c>
      <c r="CH316" s="4">
        <f t="shared" si="122"/>
        <v>0</v>
      </c>
      <c r="CI316" s="4">
        <f t="shared" si="120"/>
        <v>0</v>
      </c>
      <c r="CK316" s="83">
        <f t="shared" si="133"/>
        <v>0</v>
      </c>
      <c r="CL316" s="1">
        <f t="shared" si="124"/>
        <v>1250</v>
      </c>
      <c r="CM316" s="1">
        <f t="shared" si="131"/>
        <v>1250</v>
      </c>
      <c r="CN316" s="83">
        <f t="shared" si="132"/>
        <v>0</v>
      </c>
      <c r="CO316" s="74" t="str">
        <f t="shared" si="114"/>
        <v/>
      </c>
    </row>
    <row r="317" spans="1:93" hidden="1" x14ac:dyDescent="0.35">
      <c r="A317" s="74" t="str">
        <f t="shared" si="125"/>
        <v/>
      </c>
      <c r="B317" s="75" t="str">
        <f t="shared" si="126"/>
        <v/>
      </c>
      <c r="C317" s="76">
        <f t="shared" si="127"/>
        <v>0</v>
      </c>
      <c r="D317" s="77">
        <f t="shared" si="128"/>
        <v>0</v>
      </c>
      <c r="E317" s="76">
        <f t="shared" si="111"/>
        <v>0</v>
      </c>
      <c r="F317" s="76"/>
      <c r="G317" s="76">
        <f t="shared" ref="G317:G348" si="137">IF(G305 &gt; 1, IF(I316&lt;$E$16,(I316-D317+C317),G305), 0)</f>
        <v>0</v>
      </c>
      <c r="H317" s="76">
        <f t="shared" si="129"/>
        <v>0</v>
      </c>
      <c r="I317" s="91">
        <f t="shared" si="130"/>
        <v>0</v>
      </c>
      <c r="J317" s="16"/>
      <c r="M317" s="95"/>
      <c r="N317" s="85"/>
      <c r="O317" s="87">
        <f t="shared" ref="O317:O326" si="138">O316-($O$315-$O$327)/12</f>
        <v>0</v>
      </c>
      <c r="P317" s="41"/>
      <c r="Q317" s="80">
        <f t="shared" si="134"/>
        <v>0</v>
      </c>
      <c r="R317" s="18"/>
      <c r="S317" s="90">
        <f>SUM($C$40:C317)</f>
        <v>52614.309948772127</v>
      </c>
      <c r="T317" s="81"/>
      <c r="U317" s="80">
        <f>SUM($CD$32:CD311)</f>
        <v>52614.309948772338</v>
      </c>
      <c r="V317" s="18"/>
      <c r="W317" s="18"/>
      <c r="X317" s="18"/>
      <c r="AC317" s="3" t="s">
        <v>45</v>
      </c>
      <c r="CB317">
        <f t="shared" si="121"/>
        <v>284</v>
      </c>
      <c r="CC317" s="2" t="str">
        <f t="shared" si="116"/>
        <v/>
      </c>
      <c r="CD317" s="4" t="str">
        <f t="shared" si="117"/>
        <v/>
      </c>
      <c r="CE317" s="1" t="str">
        <f t="shared" si="118"/>
        <v/>
      </c>
      <c r="CF317" s="4" t="str">
        <f t="shared" si="119"/>
        <v/>
      </c>
      <c r="CG317" s="4">
        <f t="shared" si="135"/>
        <v>0</v>
      </c>
      <c r="CH317" s="4">
        <f t="shared" si="122"/>
        <v>0</v>
      </c>
      <c r="CI317" s="4">
        <f t="shared" si="120"/>
        <v>0</v>
      </c>
      <c r="CK317" s="83">
        <f t="shared" si="133"/>
        <v>0</v>
      </c>
      <c r="CL317" s="1">
        <f t="shared" si="124"/>
        <v>1250</v>
      </c>
      <c r="CM317" s="1">
        <f t="shared" si="131"/>
        <v>1250</v>
      </c>
      <c r="CN317" s="83">
        <f t="shared" si="132"/>
        <v>0</v>
      </c>
      <c r="CO317" s="74" t="str">
        <f t="shared" si="114"/>
        <v/>
      </c>
    </row>
    <row r="318" spans="1:93" hidden="1" x14ac:dyDescent="0.35">
      <c r="A318" s="74" t="str">
        <f t="shared" si="125"/>
        <v/>
      </c>
      <c r="B318" s="75" t="str">
        <f t="shared" si="126"/>
        <v/>
      </c>
      <c r="C318" s="76">
        <f t="shared" si="127"/>
        <v>0</v>
      </c>
      <c r="D318" s="77">
        <f t="shared" si="128"/>
        <v>0</v>
      </c>
      <c r="E318" s="76">
        <f t="shared" si="111"/>
        <v>0</v>
      </c>
      <c r="F318" s="76"/>
      <c r="G318" s="76">
        <f t="shared" si="137"/>
        <v>0</v>
      </c>
      <c r="H318" s="76">
        <f t="shared" si="129"/>
        <v>0</v>
      </c>
      <c r="I318" s="91">
        <f t="shared" si="130"/>
        <v>0</v>
      </c>
      <c r="J318" s="16"/>
      <c r="M318" s="95"/>
      <c r="N318" s="85"/>
      <c r="O318" s="87">
        <f t="shared" si="138"/>
        <v>0</v>
      </c>
      <c r="P318" s="41"/>
      <c r="Q318" s="80">
        <f t="shared" si="134"/>
        <v>0</v>
      </c>
      <c r="R318" s="18"/>
      <c r="S318" s="90">
        <f>SUM($C$40:C318)</f>
        <v>52614.309948772127</v>
      </c>
      <c r="T318" s="81"/>
      <c r="U318" s="80">
        <f>SUM($CD$32:CD312)</f>
        <v>52614.309948772338</v>
      </c>
      <c r="V318" s="18"/>
      <c r="W318" s="18"/>
      <c r="X318" s="18"/>
      <c r="AC318" s="3" t="s">
        <v>45</v>
      </c>
      <c r="CB318">
        <f t="shared" si="121"/>
        <v>285</v>
      </c>
      <c r="CC318" s="2" t="str">
        <f t="shared" si="116"/>
        <v/>
      </c>
      <c r="CD318" s="4" t="str">
        <f t="shared" si="117"/>
        <v/>
      </c>
      <c r="CE318" s="1" t="str">
        <f t="shared" si="118"/>
        <v/>
      </c>
      <c r="CF318" s="4" t="str">
        <f t="shared" si="119"/>
        <v/>
      </c>
      <c r="CG318" s="4">
        <f t="shared" si="135"/>
        <v>0</v>
      </c>
      <c r="CH318" s="4">
        <f t="shared" si="122"/>
        <v>0</v>
      </c>
      <c r="CI318" s="4">
        <f t="shared" si="120"/>
        <v>0</v>
      </c>
      <c r="CK318" s="83">
        <f t="shared" si="133"/>
        <v>0</v>
      </c>
      <c r="CL318" s="1">
        <f t="shared" si="124"/>
        <v>1250</v>
      </c>
      <c r="CM318" s="1">
        <f t="shared" si="131"/>
        <v>1250</v>
      </c>
      <c r="CN318" s="83">
        <f t="shared" si="132"/>
        <v>0</v>
      </c>
      <c r="CO318" s="74" t="str">
        <f t="shared" si="114"/>
        <v/>
      </c>
    </row>
    <row r="319" spans="1:93" hidden="1" x14ac:dyDescent="0.35">
      <c r="A319" s="74" t="str">
        <f t="shared" si="125"/>
        <v/>
      </c>
      <c r="B319" s="75" t="str">
        <f t="shared" si="126"/>
        <v/>
      </c>
      <c r="C319" s="76">
        <f t="shared" si="127"/>
        <v>0</v>
      </c>
      <c r="D319" s="77">
        <f t="shared" si="128"/>
        <v>0</v>
      </c>
      <c r="E319" s="76">
        <f t="shared" si="111"/>
        <v>0</v>
      </c>
      <c r="F319" s="76"/>
      <c r="G319" s="76">
        <f t="shared" si="137"/>
        <v>0</v>
      </c>
      <c r="H319" s="76">
        <f t="shared" si="129"/>
        <v>0</v>
      </c>
      <c r="I319" s="91">
        <f t="shared" si="130"/>
        <v>0</v>
      </c>
      <c r="J319" s="16"/>
      <c r="M319" s="95"/>
      <c r="N319" s="85"/>
      <c r="O319" s="87">
        <f t="shared" si="138"/>
        <v>0</v>
      </c>
      <c r="P319" s="41"/>
      <c r="Q319" s="80">
        <f t="shared" si="134"/>
        <v>0</v>
      </c>
      <c r="R319" s="18"/>
      <c r="S319" s="90">
        <f>SUM($C$40:C319)</f>
        <v>52614.309948772127</v>
      </c>
      <c r="T319" s="81"/>
      <c r="U319" s="80">
        <f>SUM($CD$32:CD313)</f>
        <v>52614.309948772338</v>
      </c>
      <c r="V319" s="18"/>
      <c r="W319" s="18"/>
      <c r="X319" s="18"/>
      <c r="AC319" s="3" t="s">
        <v>45</v>
      </c>
      <c r="CB319">
        <f t="shared" si="121"/>
        <v>286</v>
      </c>
      <c r="CC319" s="2" t="str">
        <f t="shared" si="116"/>
        <v/>
      </c>
      <c r="CD319" s="4" t="str">
        <f t="shared" si="117"/>
        <v/>
      </c>
      <c r="CE319" s="1" t="str">
        <f t="shared" si="118"/>
        <v/>
      </c>
      <c r="CF319" s="4" t="str">
        <f t="shared" si="119"/>
        <v/>
      </c>
      <c r="CG319" s="4">
        <f t="shared" si="135"/>
        <v>0</v>
      </c>
      <c r="CH319" s="4">
        <f t="shared" si="122"/>
        <v>0</v>
      </c>
      <c r="CI319" s="4">
        <f t="shared" si="120"/>
        <v>0</v>
      </c>
      <c r="CK319" s="83">
        <f t="shared" si="133"/>
        <v>0</v>
      </c>
      <c r="CL319" s="1">
        <f t="shared" si="124"/>
        <v>1250</v>
      </c>
      <c r="CM319" s="1">
        <f t="shared" si="131"/>
        <v>1250</v>
      </c>
      <c r="CN319" s="83">
        <f t="shared" si="132"/>
        <v>0</v>
      </c>
      <c r="CO319" s="74" t="str">
        <f t="shared" si="114"/>
        <v/>
      </c>
    </row>
    <row r="320" spans="1:93" hidden="1" x14ac:dyDescent="0.35">
      <c r="A320" s="74" t="str">
        <f t="shared" si="125"/>
        <v/>
      </c>
      <c r="B320" s="75" t="str">
        <f t="shared" si="126"/>
        <v/>
      </c>
      <c r="C320" s="76">
        <f t="shared" si="127"/>
        <v>0</v>
      </c>
      <c r="D320" s="77">
        <f t="shared" si="128"/>
        <v>0</v>
      </c>
      <c r="E320" s="76">
        <f t="shared" si="111"/>
        <v>0</v>
      </c>
      <c r="F320" s="76"/>
      <c r="G320" s="76">
        <f t="shared" si="137"/>
        <v>0</v>
      </c>
      <c r="H320" s="76">
        <f t="shared" si="129"/>
        <v>0</v>
      </c>
      <c r="I320" s="91">
        <f t="shared" si="130"/>
        <v>0</v>
      </c>
      <c r="J320" s="16"/>
      <c r="M320" s="95"/>
      <c r="N320" s="85"/>
      <c r="O320" s="87">
        <f t="shared" si="138"/>
        <v>0</v>
      </c>
      <c r="P320" s="41"/>
      <c r="Q320" s="80">
        <f t="shared" si="134"/>
        <v>0</v>
      </c>
      <c r="R320" s="18"/>
      <c r="S320" s="90">
        <f>SUM($C$40:C320)</f>
        <v>52614.309948772127</v>
      </c>
      <c r="T320" s="81"/>
      <c r="U320" s="80">
        <f>SUM($CD$32:CD314)</f>
        <v>52614.309948772338</v>
      </c>
      <c r="V320" s="18"/>
      <c r="W320" s="18"/>
      <c r="X320" s="18"/>
      <c r="AC320" s="3" t="s">
        <v>45</v>
      </c>
      <c r="CB320">
        <f t="shared" si="121"/>
        <v>287</v>
      </c>
      <c r="CC320" s="2" t="str">
        <f t="shared" si="116"/>
        <v/>
      </c>
      <c r="CD320" s="4" t="str">
        <f t="shared" si="117"/>
        <v/>
      </c>
      <c r="CE320" s="1" t="str">
        <f t="shared" si="118"/>
        <v/>
      </c>
      <c r="CF320" s="4" t="str">
        <f t="shared" si="119"/>
        <v/>
      </c>
      <c r="CG320" s="4">
        <f t="shared" si="135"/>
        <v>0</v>
      </c>
      <c r="CH320" s="4">
        <f t="shared" si="122"/>
        <v>0</v>
      </c>
      <c r="CI320" s="4">
        <f t="shared" si="120"/>
        <v>0</v>
      </c>
      <c r="CK320" s="83">
        <f t="shared" si="133"/>
        <v>0</v>
      </c>
      <c r="CL320" s="1">
        <f t="shared" si="124"/>
        <v>1250</v>
      </c>
      <c r="CM320" s="1">
        <f t="shared" si="131"/>
        <v>1250</v>
      </c>
      <c r="CN320" s="83">
        <f t="shared" si="132"/>
        <v>0</v>
      </c>
      <c r="CO320" s="74" t="str">
        <f t="shared" si="114"/>
        <v/>
      </c>
    </row>
    <row r="321" spans="1:93" hidden="1" x14ac:dyDescent="0.35">
      <c r="A321" s="74" t="str">
        <f t="shared" si="125"/>
        <v/>
      </c>
      <c r="B321" s="75" t="str">
        <f t="shared" si="126"/>
        <v/>
      </c>
      <c r="C321" s="76">
        <f t="shared" si="127"/>
        <v>0</v>
      </c>
      <c r="D321" s="77">
        <f t="shared" si="128"/>
        <v>0</v>
      </c>
      <c r="E321" s="76">
        <f t="shared" si="111"/>
        <v>0</v>
      </c>
      <c r="F321" s="76"/>
      <c r="G321" s="76">
        <f t="shared" si="137"/>
        <v>0</v>
      </c>
      <c r="H321" s="76">
        <f t="shared" si="129"/>
        <v>0</v>
      </c>
      <c r="I321" s="91">
        <f t="shared" si="130"/>
        <v>0</v>
      </c>
      <c r="J321" s="16"/>
      <c r="M321" s="95"/>
      <c r="N321" s="85"/>
      <c r="O321" s="87">
        <f t="shared" si="138"/>
        <v>0</v>
      </c>
      <c r="P321" s="41"/>
      <c r="Q321" s="80">
        <f t="shared" si="134"/>
        <v>0</v>
      </c>
      <c r="R321" s="18"/>
      <c r="S321" s="90">
        <f>SUM($C$40:C321)</f>
        <v>52614.309948772127</v>
      </c>
      <c r="T321" s="81"/>
      <c r="U321" s="80">
        <f>SUM($CD$32:CD315)</f>
        <v>52614.309948772338</v>
      </c>
      <c r="V321" s="18"/>
      <c r="W321" s="18"/>
      <c r="X321" s="18"/>
      <c r="AC321" s="3" t="s">
        <v>45</v>
      </c>
      <c r="CB321">
        <f t="shared" si="121"/>
        <v>288</v>
      </c>
      <c r="CC321" s="2" t="str">
        <f t="shared" si="116"/>
        <v/>
      </c>
      <c r="CD321" s="4" t="str">
        <f t="shared" si="117"/>
        <v/>
      </c>
      <c r="CE321" s="1" t="str">
        <f t="shared" si="118"/>
        <v/>
      </c>
      <c r="CF321" s="4" t="str">
        <f t="shared" si="119"/>
        <v/>
      </c>
      <c r="CG321" s="4">
        <f t="shared" si="135"/>
        <v>0</v>
      </c>
      <c r="CH321" s="4">
        <f t="shared" si="122"/>
        <v>0</v>
      </c>
      <c r="CI321" s="4">
        <f t="shared" si="120"/>
        <v>0</v>
      </c>
      <c r="CK321" s="83">
        <f t="shared" si="133"/>
        <v>0</v>
      </c>
      <c r="CL321" s="1">
        <f t="shared" si="124"/>
        <v>1250</v>
      </c>
      <c r="CM321" s="1">
        <f t="shared" si="131"/>
        <v>1250</v>
      </c>
      <c r="CN321" s="83">
        <f t="shared" si="132"/>
        <v>0</v>
      </c>
      <c r="CO321" s="74" t="str">
        <f t="shared" si="114"/>
        <v/>
      </c>
    </row>
    <row r="322" spans="1:93" hidden="1" x14ac:dyDescent="0.35">
      <c r="A322" s="74" t="str">
        <f t="shared" si="125"/>
        <v/>
      </c>
      <c r="B322" s="75" t="str">
        <f t="shared" si="126"/>
        <v/>
      </c>
      <c r="C322" s="76">
        <f t="shared" si="127"/>
        <v>0</v>
      </c>
      <c r="D322" s="77">
        <f t="shared" si="128"/>
        <v>0</v>
      </c>
      <c r="E322" s="76">
        <f t="shared" si="111"/>
        <v>0</v>
      </c>
      <c r="F322" s="76"/>
      <c r="G322" s="76">
        <f t="shared" si="137"/>
        <v>0</v>
      </c>
      <c r="H322" s="76">
        <f t="shared" si="129"/>
        <v>0</v>
      </c>
      <c r="I322" s="91">
        <f t="shared" si="130"/>
        <v>0</v>
      </c>
      <c r="J322" s="16"/>
      <c r="M322" s="95"/>
      <c r="N322" s="85"/>
      <c r="O322" s="87">
        <f t="shared" si="138"/>
        <v>0</v>
      </c>
      <c r="P322" s="41"/>
      <c r="Q322" s="80">
        <f t="shared" si="134"/>
        <v>0</v>
      </c>
      <c r="R322" s="18"/>
      <c r="S322" s="90">
        <f>SUM($C$40:C322)</f>
        <v>52614.309948772127</v>
      </c>
      <c r="T322" s="81"/>
      <c r="U322" s="80">
        <f>SUM($CD$32:CD316)</f>
        <v>52614.309948772338</v>
      </c>
      <c r="V322" s="18"/>
      <c r="W322" s="18"/>
      <c r="X322" s="18"/>
      <c r="AC322" s="3" t="s">
        <v>45</v>
      </c>
      <c r="CB322">
        <f t="shared" si="121"/>
        <v>289</v>
      </c>
      <c r="CC322" s="2" t="str">
        <f t="shared" si="116"/>
        <v/>
      </c>
      <c r="CD322" s="4" t="str">
        <f t="shared" si="117"/>
        <v/>
      </c>
      <c r="CE322" s="1" t="str">
        <f t="shared" si="118"/>
        <v/>
      </c>
      <c r="CF322" s="4" t="str">
        <f t="shared" si="119"/>
        <v/>
      </c>
      <c r="CG322" s="4">
        <f t="shared" si="135"/>
        <v>0</v>
      </c>
      <c r="CH322" s="4">
        <f t="shared" si="122"/>
        <v>0</v>
      </c>
      <c r="CI322" s="4">
        <f t="shared" si="120"/>
        <v>0</v>
      </c>
      <c r="CK322" s="83">
        <f t="shared" si="133"/>
        <v>0</v>
      </c>
      <c r="CL322" s="1">
        <f t="shared" si="124"/>
        <v>1250</v>
      </c>
      <c r="CM322" s="1">
        <f t="shared" si="131"/>
        <v>1250</v>
      </c>
      <c r="CN322" s="83">
        <f t="shared" si="132"/>
        <v>0</v>
      </c>
      <c r="CO322" s="74" t="str">
        <f t="shared" si="114"/>
        <v/>
      </c>
    </row>
    <row r="323" spans="1:93" hidden="1" x14ac:dyDescent="0.35">
      <c r="A323" s="74" t="str">
        <f t="shared" si="125"/>
        <v/>
      </c>
      <c r="B323" s="75" t="str">
        <f t="shared" si="126"/>
        <v/>
      </c>
      <c r="C323" s="76">
        <f t="shared" si="127"/>
        <v>0</v>
      </c>
      <c r="D323" s="77">
        <f t="shared" si="128"/>
        <v>0</v>
      </c>
      <c r="E323" s="76">
        <f t="shared" si="111"/>
        <v>0</v>
      </c>
      <c r="F323" s="76"/>
      <c r="G323" s="76">
        <f t="shared" si="137"/>
        <v>0</v>
      </c>
      <c r="H323" s="76">
        <f t="shared" si="129"/>
        <v>0</v>
      </c>
      <c r="I323" s="91">
        <f t="shared" si="130"/>
        <v>0</v>
      </c>
      <c r="J323" s="16"/>
      <c r="M323" s="95"/>
      <c r="N323" s="85"/>
      <c r="O323" s="87">
        <f t="shared" si="138"/>
        <v>0</v>
      </c>
      <c r="P323" s="41"/>
      <c r="Q323" s="80">
        <f t="shared" si="134"/>
        <v>0</v>
      </c>
      <c r="R323" s="18"/>
      <c r="S323" s="90">
        <f>SUM($C$40:C323)</f>
        <v>52614.309948772127</v>
      </c>
      <c r="T323" s="81"/>
      <c r="U323" s="80">
        <f>SUM($CD$32:CD317)</f>
        <v>52614.309948772338</v>
      </c>
      <c r="V323" s="18"/>
      <c r="W323" s="18"/>
      <c r="X323" s="18"/>
      <c r="AC323" s="3" t="s">
        <v>45</v>
      </c>
      <c r="CB323">
        <f t="shared" si="121"/>
        <v>290</v>
      </c>
      <c r="CC323" s="2" t="str">
        <f t="shared" si="116"/>
        <v/>
      </c>
      <c r="CD323" s="4" t="str">
        <f t="shared" si="117"/>
        <v/>
      </c>
      <c r="CE323" s="1" t="str">
        <f t="shared" si="118"/>
        <v/>
      </c>
      <c r="CF323" s="4" t="str">
        <f t="shared" si="119"/>
        <v/>
      </c>
      <c r="CG323" s="4">
        <f t="shared" si="135"/>
        <v>0</v>
      </c>
      <c r="CH323" s="4">
        <f t="shared" si="122"/>
        <v>0</v>
      </c>
      <c r="CI323" s="4">
        <f t="shared" si="120"/>
        <v>0</v>
      </c>
      <c r="CK323" s="83">
        <f t="shared" si="133"/>
        <v>0</v>
      </c>
      <c r="CL323" s="1">
        <f t="shared" si="124"/>
        <v>1250</v>
      </c>
      <c r="CM323" s="1">
        <f t="shared" si="131"/>
        <v>1250</v>
      </c>
      <c r="CN323" s="83">
        <f t="shared" si="132"/>
        <v>0</v>
      </c>
      <c r="CO323" s="74" t="str">
        <f t="shared" si="114"/>
        <v/>
      </c>
    </row>
    <row r="324" spans="1:93" hidden="1" x14ac:dyDescent="0.35">
      <c r="A324" s="74" t="str">
        <f t="shared" si="125"/>
        <v/>
      </c>
      <c r="B324" s="75" t="str">
        <f t="shared" si="126"/>
        <v/>
      </c>
      <c r="C324" s="76">
        <f t="shared" si="127"/>
        <v>0</v>
      </c>
      <c r="D324" s="77">
        <f t="shared" si="128"/>
        <v>0</v>
      </c>
      <c r="E324" s="76">
        <f t="shared" si="111"/>
        <v>0</v>
      </c>
      <c r="F324" s="76"/>
      <c r="G324" s="76">
        <f t="shared" si="137"/>
        <v>0</v>
      </c>
      <c r="H324" s="76">
        <f t="shared" si="129"/>
        <v>0</v>
      </c>
      <c r="I324" s="91">
        <f t="shared" si="130"/>
        <v>0</v>
      </c>
      <c r="J324" s="16"/>
      <c r="M324" s="95"/>
      <c r="N324" s="85"/>
      <c r="O324" s="87">
        <f t="shared" si="138"/>
        <v>0</v>
      </c>
      <c r="P324" s="41"/>
      <c r="Q324" s="80">
        <f t="shared" si="134"/>
        <v>0</v>
      </c>
      <c r="R324" s="18"/>
      <c r="S324" s="90">
        <f>SUM($C$40:C324)</f>
        <v>52614.309948772127</v>
      </c>
      <c r="T324" s="81"/>
      <c r="U324" s="80">
        <f>SUM($CD$32:CD318)</f>
        <v>52614.309948772338</v>
      </c>
      <c r="V324" s="18"/>
      <c r="W324" s="18"/>
      <c r="X324" s="18"/>
      <c r="AC324" s="3" t="s">
        <v>45</v>
      </c>
      <c r="CB324">
        <f t="shared" si="121"/>
        <v>291</v>
      </c>
      <c r="CC324" s="2" t="str">
        <f t="shared" si="116"/>
        <v/>
      </c>
      <c r="CD324" s="4" t="str">
        <f t="shared" si="117"/>
        <v/>
      </c>
      <c r="CE324" s="1" t="str">
        <f t="shared" si="118"/>
        <v/>
      </c>
      <c r="CF324" s="4" t="str">
        <f t="shared" si="119"/>
        <v/>
      </c>
      <c r="CG324" s="4">
        <f t="shared" si="135"/>
        <v>0</v>
      </c>
      <c r="CH324" s="4">
        <f t="shared" si="122"/>
        <v>0</v>
      </c>
      <c r="CI324" s="4">
        <f t="shared" si="120"/>
        <v>0</v>
      </c>
      <c r="CK324" s="83">
        <f t="shared" si="133"/>
        <v>0</v>
      </c>
      <c r="CL324" s="1">
        <f t="shared" si="124"/>
        <v>1250</v>
      </c>
      <c r="CM324" s="1">
        <f t="shared" si="131"/>
        <v>1250</v>
      </c>
      <c r="CN324" s="83">
        <f t="shared" si="132"/>
        <v>0</v>
      </c>
      <c r="CO324" s="74" t="str">
        <f t="shared" si="114"/>
        <v/>
      </c>
    </row>
    <row r="325" spans="1:93" hidden="1" x14ac:dyDescent="0.35">
      <c r="A325" s="74" t="str">
        <f t="shared" si="125"/>
        <v/>
      </c>
      <c r="B325" s="75" t="str">
        <f t="shared" si="126"/>
        <v/>
      </c>
      <c r="C325" s="76">
        <f t="shared" si="127"/>
        <v>0</v>
      </c>
      <c r="D325" s="77">
        <f t="shared" si="128"/>
        <v>0</v>
      </c>
      <c r="E325" s="76">
        <f t="shared" si="111"/>
        <v>0</v>
      </c>
      <c r="F325" s="76"/>
      <c r="G325" s="76">
        <f t="shared" si="137"/>
        <v>0</v>
      </c>
      <c r="H325" s="76">
        <f t="shared" si="129"/>
        <v>0</v>
      </c>
      <c r="I325" s="91">
        <f t="shared" si="130"/>
        <v>0</v>
      </c>
      <c r="J325" s="16"/>
      <c r="M325" s="95"/>
      <c r="N325" s="85"/>
      <c r="O325" s="87">
        <f t="shared" si="138"/>
        <v>0</v>
      </c>
      <c r="P325" s="41"/>
      <c r="Q325" s="80">
        <f t="shared" si="134"/>
        <v>0</v>
      </c>
      <c r="R325" s="18"/>
      <c r="S325" s="90">
        <f>SUM($C$40:C325)</f>
        <v>52614.309948772127</v>
      </c>
      <c r="T325" s="81"/>
      <c r="U325" s="80">
        <f>SUM($CD$32:CD319)</f>
        <v>52614.309948772338</v>
      </c>
      <c r="V325" s="18"/>
      <c r="W325" s="18"/>
      <c r="X325" s="18"/>
      <c r="AC325" s="3" t="s">
        <v>45</v>
      </c>
      <c r="CB325">
        <f t="shared" si="121"/>
        <v>292</v>
      </c>
      <c r="CC325" s="2" t="str">
        <f t="shared" si="116"/>
        <v/>
      </c>
      <c r="CD325" s="4" t="str">
        <f t="shared" si="117"/>
        <v/>
      </c>
      <c r="CE325" s="1" t="str">
        <f t="shared" si="118"/>
        <v/>
      </c>
      <c r="CF325" s="4" t="str">
        <f t="shared" si="119"/>
        <v/>
      </c>
      <c r="CG325" s="4">
        <f t="shared" si="135"/>
        <v>0</v>
      </c>
      <c r="CH325" s="4">
        <f t="shared" si="122"/>
        <v>0</v>
      </c>
      <c r="CI325" s="4">
        <f t="shared" si="120"/>
        <v>0</v>
      </c>
      <c r="CK325" s="83">
        <f t="shared" si="133"/>
        <v>0</v>
      </c>
      <c r="CL325" s="1">
        <f t="shared" si="124"/>
        <v>1250</v>
      </c>
      <c r="CM325" s="1">
        <f t="shared" si="131"/>
        <v>1250</v>
      </c>
      <c r="CN325" s="83">
        <f t="shared" si="132"/>
        <v>0</v>
      </c>
      <c r="CO325" s="74" t="str">
        <f t="shared" si="114"/>
        <v/>
      </c>
    </row>
    <row r="326" spans="1:93" hidden="1" x14ac:dyDescent="0.35">
      <c r="A326" s="74" t="str">
        <f t="shared" si="125"/>
        <v/>
      </c>
      <c r="B326" s="75" t="str">
        <f t="shared" si="126"/>
        <v/>
      </c>
      <c r="C326" s="76">
        <f t="shared" si="127"/>
        <v>0</v>
      </c>
      <c r="D326" s="77">
        <f t="shared" si="128"/>
        <v>0</v>
      </c>
      <c r="E326" s="76">
        <f t="shared" si="111"/>
        <v>0</v>
      </c>
      <c r="F326" s="76"/>
      <c r="G326" s="76">
        <f t="shared" si="137"/>
        <v>0</v>
      </c>
      <c r="H326" s="76">
        <f t="shared" si="129"/>
        <v>0</v>
      </c>
      <c r="I326" s="91">
        <f t="shared" si="130"/>
        <v>0</v>
      </c>
      <c r="J326" s="16"/>
      <c r="M326" s="95"/>
      <c r="N326" s="85"/>
      <c r="O326" s="87">
        <f t="shared" si="138"/>
        <v>0</v>
      </c>
      <c r="P326" s="41"/>
      <c r="Q326" s="80">
        <f t="shared" si="134"/>
        <v>0</v>
      </c>
      <c r="R326" s="18"/>
      <c r="S326" s="90">
        <f>SUM($C$40:C326)</f>
        <v>52614.309948772127</v>
      </c>
      <c r="T326" s="81"/>
      <c r="U326" s="80">
        <f>SUM($CD$32:CD320)</f>
        <v>52614.309948772338</v>
      </c>
      <c r="V326" s="18"/>
      <c r="W326" s="18"/>
      <c r="X326" s="18"/>
      <c r="AC326" s="3" t="s">
        <v>45</v>
      </c>
      <c r="CB326">
        <f t="shared" si="121"/>
        <v>293</v>
      </c>
      <c r="CC326" s="2" t="str">
        <f t="shared" si="116"/>
        <v/>
      </c>
      <c r="CD326" s="4" t="str">
        <f t="shared" si="117"/>
        <v/>
      </c>
      <c r="CE326" s="1" t="str">
        <f t="shared" si="118"/>
        <v/>
      </c>
      <c r="CF326" s="4" t="str">
        <f t="shared" si="119"/>
        <v/>
      </c>
      <c r="CG326" s="4">
        <f t="shared" si="135"/>
        <v>0</v>
      </c>
      <c r="CH326" s="4">
        <f t="shared" si="122"/>
        <v>0</v>
      </c>
      <c r="CI326" s="4">
        <f t="shared" si="120"/>
        <v>0</v>
      </c>
      <c r="CK326" s="83">
        <f t="shared" si="133"/>
        <v>0</v>
      </c>
      <c r="CL326" s="1">
        <f t="shared" si="124"/>
        <v>1250</v>
      </c>
      <c r="CM326" s="1">
        <f t="shared" si="131"/>
        <v>1250</v>
      </c>
      <c r="CN326" s="83">
        <f t="shared" si="132"/>
        <v>0</v>
      </c>
      <c r="CO326" s="74" t="str">
        <f t="shared" si="114"/>
        <v/>
      </c>
    </row>
    <row r="327" spans="1:93" hidden="1" x14ac:dyDescent="0.35">
      <c r="A327" s="74" t="str">
        <f t="shared" si="125"/>
        <v/>
      </c>
      <c r="B327" s="75" t="str">
        <f t="shared" si="126"/>
        <v/>
      </c>
      <c r="C327" s="76">
        <f t="shared" si="127"/>
        <v>0</v>
      </c>
      <c r="D327" s="77">
        <f t="shared" si="128"/>
        <v>0</v>
      </c>
      <c r="E327" s="76">
        <f t="shared" si="111"/>
        <v>0</v>
      </c>
      <c r="F327" s="76"/>
      <c r="G327" s="76">
        <f t="shared" si="137"/>
        <v>0</v>
      </c>
      <c r="H327" s="76">
        <f t="shared" si="129"/>
        <v>0</v>
      </c>
      <c r="I327" s="91">
        <f t="shared" si="130"/>
        <v>0</v>
      </c>
      <c r="J327" s="16"/>
      <c r="M327" s="95"/>
      <c r="N327" s="85" t="s">
        <v>45</v>
      </c>
      <c r="O327" s="87">
        <f>CN663</f>
        <v>0</v>
      </c>
      <c r="P327" s="41"/>
      <c r="Q327" s="80">
        <f t="shared" si="134"/>
        <v>0</v>
      </c>
      <c r="R327" s="18"/>
      <c r="S327" s="90">
        <f>SUM($C$40:C327)</f>
        <v>52614.309948772127</v>
      </c>
      <c r="T327" s="81">
        <v>24</v>
      </c>
      <c r="U327" s="80">
        <f>SUM($CD$32:CD321)</f>
        <v>52614.309948772338</v>
      </c>
      <c r="V327" s="18"/>
      <c r="W327" s="18"/>
      <c r="X327" s="18"/>
      <c r="AC327" s="3" t="s">
        <v>45</v>
      </c>
      <c r="CB327">
        <f t="shared" si="121"/>
        <v>294</v>
      </c>
      <c r="CC327" s="2" t="str">
        <f t="shared" si="116"/>
        <v/>
      </c>
      <c r="CD327" s="4" t="str">
        <f t="shared" si="117"/>
        <v/>
      </c>
      <c r="CE327" s="1" t="str">
        <f t="shared" si="118"/>
        <v/>
      </c>
      <c r="CF327" s="4" t="str">
        <f t="shared" si="119"/>
        <v/>
      </c>
      <c r="CG327" s="4">
        <f t="shared" si="135"/>
        <v>0</v>
      </c>
      <c r="CH327" s="4">
        <f t="shared" si="122"/>
        <v>0</v>
      </c>
      <c r="CI327" s="4">
        <f t="shared" si="120"/>
        <v>0</v>
      </c>
      <c r="CK327" s="83">
        <f t="shared" si="133"/>
        <v>0</v>
      </c>
      <c r="CL327" s="1">
        <f t="shared" si="124"/>
        <v>1250</v>
      </c>
      <c r="CM327" s="1">
        <f t="shared" si="131"/>
        <v>1250</v>
      </c>
      <c r="CN327" s="83">
        <f t="shared" si="132"/>
        <v>0</v>
      </c>
      <c r="CO327" s="74" t="str">
        <f t="shared" si="114"/>
        <v/>
      </c>
    </row>
    <row r="328" spans="1:93" hidden="1" x14ac:dyDescent="0.35">
      <c r="A328" s="74" t="str">
        <f t="shared" si="125"/>
        <v/>
      </c>
      <c r="B328" s="75" t="str">
        <f t="shared" si="126"/>
        <v/>
      </c>
      <c r="C328" s="76">
        <f t="shared" si="127"/>
        <v>0</v>
      </c>
      <c r="D328" s="77">
        <f t="shared" si="128"/>
        <v>0</v>
      </c>
      <c r="E328" s="76">
        <f t="shared" si="111"/>
        <v>0</v>
      </c>
      <c r="F328" s="76"/>
      <c r="G328" s="76">
        <f t="shared" si="137"/>
        <v>0</v>
      </c>
      <c r="H328" s="76">
        <f t="shared" si="129"/>
        <v>0</v>
      </c>
      <c r="I328" s="91">
        <f t="shared" si="130"/>
        <v>0</v>
      </c>
      <c r="J328" s="16"/>
      <c r="M328" s="95"/>
      <c r="N328" s="85"/>
      <c r="O328" s="87">
        <f>O327-($O$327-$O$339)/12</f>
        <v>0</v>
      </c>
      <c r="P328" s="41"/>
      <c r="Q328" s="80">
        <f t="shared" si="134"/>
        <v>0</v>
      </c>
      <c r="R328" s="18"/>
      <c r="S328" s="90">
        <f>SUM($C$40:C328)</f>
        <v>52614.309948772127</v>
      </c>
      <c r="T328" s="81"/>
      <c r="U328" s="80">
        <f>SUM($CD$32:CD322)</f>
        <v>52614.309948772338</v>
      </c>
      <c r="V328" s="18"/>
      <c r="W328" s="18"/>
      <c r="X328" s="18"/>
      <c r="AC328" s="3" t="s">
        <v>45</v>
      </c>
      <c r="CB328">
        <f t="shared" si="121"/>
        <v>295</v>
      </c>
      <c r="CC328" s="2" t="str">
        <f t="shared" si="116"/>
        <v/>
      </c>
      <c r="CD328" s="4" t="str">
        <f t="shared" si="117"/>
        <v/>
      </c>
      <c r="CE328" s="1" t="str">
        <f t="shared" si="118"/>
        <v/>
      </c>
      <c r="CF328" s="4" t="str">
        <f t="shared" si="119"/>
        <v/>
      </c>
      <c r="CG328" s="4">
        <f t="shared" si="135"/>
        <v>0</v>
      </c>
      <c r="CH328" s="4">
        <f t="shared" si="122"/>
        <v>0</v>
      </c>
      <c r="CI328" s="4">
        <f t="shared" si="120"/>
        <v>0</v>
      </c>
      <c r="CK328" s="83">
        <f t="shared" si="133"/>
        <v>0</v>
      </c>
      <c r="CL328" s="1">
        <f t="shared" si="124"/>
        <v>1250</v>
      </c>
      <c r="CM328" s="1">
        <f t="shared" si="131"/>
        <v>1250</v>
      </c>
      <c r="CN328" s="83">
        <f t="shared" si="132"/>
        <v>0</v>
      </c>
      <c r="CO328" s="74" t="str">
        <f t="shared" si="114"/>
        <v/>
      </c>
    </row>
    <row r="329" spans="1:93" hidden="1" x14ac:dyDescent="0.35">
      <c r="A329" s="74" t="str">
        <f t="shared" si="125"/>
        <v/>
      </c>
      <c r="B329" s="75" t="str">
        <f t="shared" si="126"/>
        <v/>
      </c>
      <c r="C329" s="76">
        <f t="shared" si="127"/>
        <v>0</v>
      </c>
      <c r="D329" s="77">
        <f t="shared" si="128"/>
        <v>0</v>
      </c>
      <c r="E329" s="76">
        <f t="shared" si="111"/>
        <v>0</v>
      </c>
      <c r="F329" s="76"/>
      <c r="G329" s="76">
        <f t="shared" si="137"/>
        <v>0</v>
      </c>
      <c r="H329" s="76">
        <f t="shared" si="129"/>
        <v>0</v>
      </c>
      <c r="I329" s="91">
        <f t="shared" si="130"/>
        <v>0</v>
      </c>
      <c r="J329" s="16"/>
      <c r="M329" s="95"/>
      <c r="N329" s="85"/>
      <c r="O329" s="87">
        <f t="shared" ref="O329:O338" si="139">O328-($O$327-$O$339)/12</f>
        <v>0</v>
      </c>
      <c r="P329" s="41"/>
      <c r="Q329" s="80">
        <f t="shared" si="134"/>
        <v>0</v>
      </c>
      <c r="R329" s="18"/>
      <c r="S329" s="90">
        <f>SUM($C$40:C329)</f>
        <v>52614.309948772127</v>
      </c>
      <c r="T329" s="81"/>
      <c r="U329" s="80">
        <f>SUM($CD$32:CD323)</f>
        <v>52614.309948772338</v>
      </c>
      <c r="V329" s="18"/>
      <c r="W329" s="18"/>
      <c r="X329" s="18"/>
      <c r="AC329" s="3" t="s">
        <v>45</v>
      </c>
      <c r="CB329">
        <f t="shared" si="121"/>
        <v>296</v>
      </c>
      <c r="CC329" s="2" t="str">
        <f t="shared" si="116"/>
        <v/>
      </c>
      <c r="CD329" s="4" t="str">
        <f t="shared" si="117"/>
        <v/>
      </c>
      <c r="CE329" s="1" t="str">
        <f t="shared" si="118"/>
        <v/>
      </c>
      <c r="CF329" s="4" t="str">
        <f t="shared" si="119"/>
        <v/>
      </c>
      <c r="CG329" s="4">
        <f t="shared" si="135"/>
        <v>0</v>
      </c>
      <c r="CH329" s="4">
        <f t="shared" si="122"/>
        <v>0</v>
      </c>
      <c r="CI329" s="4">
        <f t="shared" si="120"/>
        <v>0</v>
      </c>
      <c r="CK329" s="83">
        <f t="shared" si="133"/>
        <v>0</v>
      </c>
      <c r="CL329" s="1">
        <f t="shared" si="124"/>
        <v>1250</v>
      </c>
      <c r="CM329" s="1">
        <f t="shared" si="131"/>
        <v>1250</v>
      </c>
      <c r="CN329" s="83">
        <f t="shared" si="132"/>
        <v>0</v>
      </c>
      <c r="CO329" s="74" t="str">
        <f t="shared" si="114"/>
        <v/>
      </c>
    </row>
    <row r="330" spans="1:93" hidden="1" x14ac:dyDescent="0.35">
      <c r="A330" s="74" t="str">
        <f t="shared" si="125"/>
        <v/>
      </c>
      <c r="B330" s="75" t="str">
        <f t="shared" si="126"/>
        <v/>
      </c>
      <c r="C330" s="76">
        <f t="shared" si="127"/>
        <v>0</v>
      </c>
      <c r="D330" s="77">
        <f t="shared" si="128"/>
        <v>0</v>
      </c>
      <c r="E330" s="76">
        <f t="shared" ref="E330:E393" si="140">IF(D330&lt;I329,IF(I329&lt;1,"",$E$15),IF(D330&lt;E329,0,D330-(I329+C330)))</f>
        <v>0</v>
      </c>
      <c r="F330" s="76"/>
      <c r="G330" s="76">
        <f t="shared" si="137"/>
        <v>0</v>
      </c>
      <c r="H330" s="76">
        <f t="shared" si="129"/>
        <v>0</v>
      </c>
      <c r="I330" s="91">
        <f t="shared" si="130"/>
        <v>0</v>
      </c>
      <c r="J330" s="16"/>
      <c r="M330" s="95"/>
      <c r="N330" s="85"/>
      <c r="O330" s="87">
        <f t="shared" si="139"/>
        <v>0</v>
      </c>
      <c r="P330" s="41"/>
      <c r="Q330" s="80">
        <f t="shared" si="134"/>
        <v>0</v>
      </c>
      <c r="R330" s="18"/>
      <c r="S330" s="90">
        <f>SUM($C$40:C330)</f>
        <v>52614.309948772127</v>
      </c>
      <c r="T330" s="81"/>
      <c r="U330" s="80">
        <f>SUM($CD$32:CD324)</f>
        <v>52614.309948772338</v>
      </c>
      <c r="V330" s="18"/>
      <c r="W330" s="18"/>
      <c r="X330" s="18"/>
      <c r="AC330" s="3" t="s">
        <v>45</v>
      </c>
      <c r="CB330">
        <f t="shared" si="121"/>
        <v>297</v>
      </c>
      <c r="CC330" s="2" t="str">
        <f t="shared" si="116"/>
        <v/>
      </c>
      <c r="CD330" s="4" t="str">
        <f t="shared" si="117"/>
        <v/>
      </c>
      <c r="CE330" s="1" t="str">
        <f t="shared" si="118"/>
        <v/>
      </c>
      <c r="CF330" s="4" t="str">
        <f t="shared" si="119"/>
        <v/>
      </c>
      <c r="CG330" s="4">
        <f t="shared" si="135"/>
        <v>0</v>
      </c>
      <c r="CH330" s="4">
        <f t="shared" si="122"/>
        <v>0</v>
      </c>
      <c r="CI330" s="4">
        <f t="shared" si="120"/>
        <v>0</v>
      </c>
      <c r="CK330" s="83">
        <f t="shared" si="133"/>
        <v>0</v>
      </c>
      <c r="CL330" s="1">
        <f t="shared" si="124"/>
        <v>1250</v>
      </c>
      <c r="CM330" s="1">
        <f t="shared" si="131"/>
        <v>1250</v>
      </c>
      <c r="CN330" s="83">
        <f t="shared" si="132"/>
        <v>0</v>
      </c>
      <c r="CO330" s="74" t="str">
        <f t="shared" si="114"/>
        <v/>
      </c>
    </row>
    <row r="331" spans="1:93" hidden="1" x14ac:dyDescent="0.35">
      <c r="A331" s="74" t="str">
        <f t="shared" si="125"/>
        <v/>
      </c>
      <c r="B331" s="75" t="str">
        <f t="shared" si="126"/>
        <v/>
      </c>
      <c r="C331" s="76">
        <f t="shared" si="127"/>
        <v>0</v>
      </c>
      <c r="D331" s="77">
        <f t="shared" si="128"/>
        <v>0</v>
      </c>
      <c r="E331" s="76">
        <f t="shared" si="140"/>
        <v>0</v>
      </c>
      <c r="F331" s="76"/>
      <c r="G331" s="76">
        <f t="shared" si="137"/>
        <v>0</v>
      </c>
      <c r="H331" s="76">
        <f t="shared" si="129"/>
        <v>0</v>
      </c>
      <c r="I331" s="91">
        <f t="shared" si="130"/>
        <v>0</v>
      </c>
      <c r="J331" s="16"/>
      <c r="M331" s="95"/>
      <c r="N331" s="85"/>
      <c r="O331" s="87">
        <f t="shared" si="139"/>
        <v>0</v>
      </c>
      <c r="P331" s="41"/>
      <c r="Q331" s="80">
        <f t="shared" si="134"/>
        <v>0</v>
      </c>
      <c r="R331" s="18"/>
      <c r="S331" s="90">
        <f>SUM($C$40:C331)</f>
        <v>52614.309948772127</v>
      </c>
      <c r="T331" s="81"/>
      <c r="U331" s="80">
        <f>SUM($CD$32:CD325)</f>
        <v>52614.309948772338</v>
      </c>
      <c r="V331" s="18"/>
      <c r="W331" s="18"/>
      <c r="X331" s="18"/>
      <c r="AC331" s="3" t="s">
        <v>45</v>
      </c>
      <c r="CB331">
        <f t="shared" si="121"/>
        <v>298</v>
      </c>
      <c r="CC331" s="2" t="str">
        <f t="shared" si="116"/>
        <v/>
      </c>
      <c r="CD331" s="4" t="str">
        <f t="shared" si="117"/>
        <v/>
      </c>
      <c r="CE331" s="1" t="str">
        <f t="shared" si="118"/>
        <v/>
      </c>
      <c r="CF331" s="4" t="str">
        <f t="shared" si="119"/>
        <v/>
      </c>
      <c r="CG331" s="4">
        <f t="shared" si="135"/>
        <v>0</v>
      </c>
      <c r="CH331" s="4">
        <f t="shared" si="122"/>
        <v>0</v>
      </c>
      <c r="CI331" s="4">
        <f t="shared" si="120"/>
        <v>0</v>
      </c>
      <c r="CK331" s="83">
        <f t="shared" si="133"/>
        <v>0</v>
      </c>
      <c r="CL331" s="1">
        <f t="shared" si="124"/>
        <v>1250</v>
      </c>
      <c r="CM331" s="1">
        <f t="shared" si="131"/>
        <v>1250</v>
      </c>
      <c r="CN331" s="83">
        <f t="shared" si="132"/>
        <v>0</v>
      </c>
      <c r="CO331" s="74" t="str">
        <f t="shared" si="114"/>
        <v/>
      </c>
    </row>
    <row r="332" spans="1:93" hidden="1" x14ac:dyDescent="0.35">
      <c r="A332" s="74" t="str">
        <f t="shared" si="125"/>
        <v/>
      </c>
      <c r="B332" s="75" t="str">
        <f t="shared" si="126"/>
        <v/>
      </c>
      <c r="C332" s="76">
        <f t="shared" si="127"/>
        <v>0</v>
      </c>
      <c r="D332" s="77">
        <f t="shared" si="128"/>
        <v>0</v>
      </c>
      <c r="E332" s="76">
        <f t="shared" si="140"/>
        <v>0</v>
      </c>
      <c r="F332" s="76"/>
      <c r="G332" s="76">
        <f t="shared" si="137"/>
        <v>0</v>
      </c>
      <c r="H332" s="76">
        <f t="shared" si="129"/>
        <v>0</v>
      </c>
      <c r="I332" s="91">
        <f t="shared" si="130"/>
        <v>0</v>
      </c>
      <c r="J332" s="16"/>
      <c r="M332" s="95"/>
      <c r="N332" s="85"/>
      <c r="O332" s="87">
        <f t="shared" si="139"/>
        <v>0</v>
      </c>
      <c r="P332" s="41"/>
      <c r="Q332" s="80">
        <f t="shared" si="134"/>
        <v>0</v>
      </c>
      <c r="R332" s="18"/>
      <c r="S332" s="90">
        <f>SUM($C$40:C332)</f>
        <v>52614.309948772127</v>
      </c>
      <c r="T332" s="81"/>
      <c r="U332" s="80">
        <f>SUM($CD$32:CD326)</f>
        <v>52614.309948772338</v>
      </c>
      <c r="V332" s="18"/>
      <c r="W332" s="18"/>
      <c r="X332" s="18"/>
      <c r="AC332" s="3" t="s">
        <v>45</v>
      </c>
      <c r="CB332">
        <f t="shared" si="121"/>
        <v>299</v>
      </c>
      <c r="CC332" s="2" t="str">
        <f t="shared" si="116"/>
        <v/>
      </c>
      <c r="CD332" s="4" t="str">
        <f t="shared" si="117"/>
        <v/>
      </c>
      <c r="CE332" s="1" t="str">
        <f t="shared" si="118"/>
        <v/>
      </c>
      <c r="CF332" s="4" t="str">
        <f t="shared" si="119"/>
        <v/>
      </c>
      <c r="CG332" s="4">
        <f t="shared" si="135"/>
        <v>0</v>
      </c>
      <c r="CH332" s="4">
        <f t="shared" si="122"/>
        <v>0</v>
      </c>
      <c r="CI332" s="4">
        <f t="shared" si="120"/>
        <v>0</v>
      </c>
      <c r="CK332" s="83">
        <f t="shared" si="133"/>
        <v>0</v>
      </c>
      <c r="CL332" s="1">
        <f t="shared" si="124"/>
        <v>1250</v>
      </c>
      <c r="CM332" s="1">
        <f t="shared" si="131"/>
        <v>1250</v>
      </c>
      <c r="CN332" s="83">
        <f t="shared" si="132"/>
        <v>0</v>
      </c>
      <c r="CO332" s="74" t="str">
        <f t="shared" si="114"/>
        <v/>
      </c>
    </row>
    <row r="333" spans="1:93" hidden="1" x14ac:dyDescent="0.35">
      <c r="A333" s="74" t="str">
        <f t="shared" si="125"/>
        <v/>
      </c>
      <c r="B333" s="75" t="str">
        <f t="shared" si="126"/>
        <v/>
      </c>
      <c r="C333" s="76">
        <f t="shared" si="127"/>
        <v>0</v>
      </c>
      <c r="D333" s="77">
        <f t="shared" si="128"/>
        <v>0</v>
      </c>
      <c r="E333" s="76">
        <f t="shared" si="140"/>
        <v>0</v>
      </c>
      <c r="F333" s="76"/>
      <c r="G333" s="76">
        <f t="shared" si="137"/>
        <v>0</v>
      </c>
      <c r="H333" s="76">
        <f t="shared" si="129"/>
        <v>0</v>
      </c>
      <c r="I333" s="91">
        <f t="shared" si="130"/>
        <v>0</v>
      </c>
      <c r="J333" s="16"/>
      <c r="M333" s="95"/>
      <c r="N333" s="85"/>
      <c r="O333" s="87">
        <f t="shared" si="139"/>
        <v>0</v>
      </c>
      <c r="P333" s="41"/>
      <c r="Q333" s="80">
        <f t="shared" si="134"/>
        <v>0</v>
      </c>
      <c r="R333" s="18"/>
      <c r="S333" s="90">
        <f>SUM($C$40:C333)</f>
        <v>52614.309948772127</v>
      </c>
      <c r="T333" s="81"/>
      <c r="U333" s="80">
        <f>SUM($CD$32:CD327)</f>
        <v>52614.309948772338</v>
      </c>
      <c r="V333" s="18"/>
      <c r="W333" s="18"/>
      <c r="X333" s="18"/>
      <c r="AC333" s="3" t="s">
        <v>45</v>
      </c>
      <c r="CB333">
        <f t="shared" si="121"/>
        <v>300</v>
      </c>
      <c r="CC333" s="2" t="str">
        <f t="shared" si="116"/>
        <v/>
      </c>
      <c r="CD333" s="4" t="str">
        <f t="shared" si="117"/>
        <v/>
      </c>
      <c r="CE333" s="1" t="str">
        <f t="shared" si="118"/>
        <v/>
      </c>
      <c r="CF333" s="4" t="str">
        <f t="shared" si="119"/>
        <v/>
      </c>
      <c r="CG333" s="4">
        <f t="shared" si="135"/>
        <v>0</v>
      </c>
      <c r="CH333" s="4">
        <f t="shared" si="122"/>
        <v>0</v>
      </c>
      <c r="CI333" s="4">
        <f t="shared" si="120"/>
        <v>0</v>
      </c>
      <c r="CK333" s="83">
        <f t="shared" si="133"/>
        <v>0</v>
      </c>
      <c r="CL333" s="1">
        <f t="shared" si="124"/>
        <v>1250</v>
      </c>
      <c r="CM333" s="1">
        <f t="shared" si="131"/>
        <v>1250</v>
      </c>
      <c r="CN333" s="83">
        <f t="shared" si="132"/>
        <v>0</v>
      </c>
      <c r="CO333" s="74" t="str">
        <f t="shared" si="114"/>
        <v/>
      </c>
    </row>
    <row r="334" spans="1:93" hidden="1" x14ac:dyDescent="0.35">
      <c r="A334" s="74" t="str">
        <f t="shared" si="125"/>
        <v/>
      </c>
      <c r="B334" s="75" t="str">
        <f t="shared" si="126"/>
        <v/>
      </c>
      <c r="C334" s="76">
        <f t="shared" si="127"/>
        <v>0</v>
      </c>
      <c r="D334" s="77">
        <f t="shared" si="128"/>
        <v>0</v>
      </c>
      <c r="E334" s="76">
        <f t="shared" si="140"/>
        <v>0</v>
      </c>
      <c r="F334" s="76"/>
      <c r="G334" s="76">
        <f t="shared" si="137"/>
        <v>0</v>
      </c>
      <c r="H334" s="76">
        <f t="shared" si="129"/>
        <v>0</v>
      </c>
      <c r="I334" s="91">
        <f t="shared" si="130"/>
        <v>0</v>
      </c>
      <c r="J334" s="16"/>
      <c r="M334" s="95"/>
      <c r="N334" s="85"/>
      <c r="O334" s="87">
        <f t="shared" si="139"/>
        <v>0</v>
      </c>
      <c r="P334" s="41"/>
      <c r="Q334" s="80">
        <f t="shared" si="134"/>
        <v>0</v>
      </c>
      <c r="R334" s="18"/>
      <c r="S334" s="90">
        <f>SUM($C$40:C334)</f>
        <v>52614.309948772127</v>
      </c>
      <c r="T334" s="81"/>
      <c r="U334" s="80">
        <f>SUM($CD$32:CD328)</f>
        <v>52614.309948772338</v>
      </c>
      <c r="V334" s="18"/>
      <c r="W334" s="18"/>
      <c r="X334" s="18"/>
      <c r="AC334" s="3" t="s">
        <v>45</v>
      </c>
      <c r="CB334">
        <f t="shared" si="121"/>
        <v>301</v>
      </c>
      <c r="CC334" s="2" t="str">
        <f t="shared" si="116"/>
        <v/>
      </c>
      <c r="CD334" s="4" t="str">
        <f t="shared" si="117"/>
        <v/>
      </c>
      <c r="CE334" s="1" t="str">
        <f t="shared" si="118"/>
        <v/>
      </c>
      <c r="CF334" s="4" t="str">
        <f t="shared" si="119"/>
        <v/>
      </c>
      <c r="CG334" s="4">
        <f t="shared" si="135"/>
        <v>0</v>
      </c>
      <c r="CH334" s="4">
        <f t="shared" si="122"/>
        <v>0</v>
      </c>
      <c r="CI334" s="4">
        <f t="shared" si="120"/>
        <v>0</v>
      </c>
      <c r="CK334" s="83">
        <f t="shared" si="133"/>
        <v>0</v>
      </c>
      <c r="CL334" s="1">
        <f t="shared" si="124"/>
        <v>1250</v>
      </c>
      <c r="CM334" s="1">
        <f t="shared" si="131"/>
        <v>1250</v>
      </c>
      <c r="CN334" s="83">
        <f t="shared" si="132"/>
        <v>0</v>
      </c>
      <c r="CO334" s="74" t="str">
        <f t="shared" si="114"/>
        <v/>
      </c>
    </row>
    <row r="335" spans="1:93" hidden="1" x14ac:dyDescent="0.35">
      <c r="A335" s="74" t="str">
        <f t="shared" si="125"/>
        <v/>
      </c>
      <c r="B335" s="75" t="str">
        <f t="shared" si="126"/>
        <v/>
      </c>
      <c r="C335" s="76">
        <f t="shared" si="127"/>
        <v>0</v>
      </c>
      <c r="D335" s="77">
        <f t="shared" si="128"/>
        <v>0</v>
      </c>
      <c r="E335" s="76">
        <f t="shared" si="140"/>
        <v>0</v>
      </c>
      <c r="F335" s="76"/>
      <c r="G335" s="76">
        <f t="shared" si="137"/>
        <v>0</v>
      </c>
      <c r="H335" s="76">
        <f t="shared" si="129"/>
        <v>0</v>
      </c>
      <c r="I335" s="91">
        <f t="shared" si="130"/>
        <v>0</v>
      </c>
      <c r="J335" s="16"/>
      <c r="M335" s="95"/>
      <c r="N335" s="85"/>
      <c r="O335" s="87">
        <f t="shared" si="139"/>
        <v>0</v>
      </c>
      <c r="P335" s="41"/>
      <c r="Q335" s="80">
        <f t="shared" si="134"/>
        <v>0</v>
      </c>
      <c r="R335" s="18"/>
      <c r="S335" s="90">
        <f>SUM($C$40:C335)</f>
        <v>52614.309948772127</v>
      </c>
      <c r="T335" s="81"/>
      <c r="U335" s="80">
        <f>SUM($CD$32:CD329)</f>
        <v>52614.309948772338</v>
      </c>
      <c r="V335" s="18"/>
      <c r="W335" s="18"/>
      <c r="X335" s="18"/>
      <c r="AC335" s="3" t="s">
        <v>45</v>
      </c>
      <c r="CB335">
        <f t="shared" si="121"/>
        <v>302</v>
      </c>
      <c r="CC335" s="2" t="str">
        <f t="shared" si="116"/>
        <v/>
      </c>
      <c r="CD335" s="4" t="str">
        <f t="shared" si="117"/>
        <v/>
      </c>
      <c r="CE335" s="1" t="str">
        <f t="shared" si="118"/>
        <v/>
      </c>
      <c r="CF335" s="4" t="str">
        <f t="shared" si="119"/>
        <v/>
      </c>
      <c r="CG335" s="4">
        <f t="shared" si="135"/>
        <v>0</v>
      </c>
      <c r="CH335" s="4">
        <f t="shared" si="122"/>
        <v>0</v>
      </c>
      <c r="CI335" s="4">
        <f t="shared" si="120"/>
        <v>0</v>
      </c>
      <c r="CK335" s="83">
        <f t="shared" si="133"/>
        <v>0</v>
      </c>
      <c r="CL335" s="1">
        <f t="shared" si="124"/>
        <v>1250</v>
      </c>
      <c r="CM335" s="1">
        <f t="shared" si="131"/>
        <v>1250</v>
      </c>
      <c r="CN335" s="83">
        <f t="shared" si="132"/>
        <v>0</v>
      </c>
      <c r="CO335" s="74" t="str">
        <f t="shared" si="114"/>
        <v/>
      </c>
    </row>
    <row r="336" spans="1:93" hidden="1" x14ac:dyDescent="0.35">
      <c r="A336" s="74" t="str">
        <f t="shared" si="125"/>
        <v/>
      </c>
      <c r="B336" s="75" t="str">
        <f t="shared" si="126"/>
        <v/>
      </c>
      <c r="C336" s="76">
        <f t="shared" si="127"/>
        <v>0</v>
      </c>
      <c r="D336" s="77">
        <f t="shared" si="128"/>
        <v>0</v>
      </c>
      <c r="E336" s="76">
        <f t="shared" si="140"/>
        <v>0</v>
      </c>
      <c r="F336" s="76"/>
      <c r="G336" s="76">
        <f t="shared" si="137"/>
        <v>0</v>
      </c>
      <c r="H336" s="76">
        <f t="shared" si="129"/>
        <v>0</v>
      </c>
      <c r="I336" s="91">
        <f t="shared" si="130"/>
        <v>0</v>
      </c>
      <c r="J336" s="16"/>
      <c r="M336" s="95"/>
      <c r="N336" s="85"/>
      <c r="O336" s="87">
        <f t="shared" si="139"/>
        <v>0</v>
      </c>
      <c r="P336" s="41"/>
      <c r="Q336" s="80">
        <f t="shared" si="134"/>
        <v>0</v>
      </c>
      <c r="R336" s="18"/>
      <c r="S336" s="90">
        <f>SUM($C$40:C336)</f>
        <v>52614.309948772127</v>
      </c>
      <c r="T336" s="81"/>
      <c r="U336" s="80">
        <f>SUM($CD$32:CD330)</f>
        <v>52614.309948772338</v>
      </c>
      <c r="V336" s="18"/>
      <c r="W336" s="18"/>
      <c r="X336" s="18"/>
      <c r="AC336" s="3" t="s">
        <v>45</v>
      </c>
      <c r="CB336">
        <f t="shared" si="121"/>
        <v>303</v>
      </c>
      <c r="CC336" s="2" t="str">
        <f t="shared" si="116"/>
        <v/>
      </c>
      <c r="CD336" s="4" t="str">
        <f t="shared" si="117"/>
        <v/>
      </c>
      <c r="CE336" s="1" t="str">
        <f t="shared" si="118"/>
        <v/>
      </c>
      <c r="CF336" s="4" t="str">
        <f t="shared" si="119"/>
        <v/>
      </c>
      <c r="CG336" s="4">
        <f t="shared" si="135"/>
        <v>0</v>
      </c>
      <c r="CH336" s="4">
        <f t="shared" si="122"/>
        <v>0</v>
      </c>
      <c r="CI336" s="4">
        <f t="shared" si="120"/>
        <v>0</v>
      </c>
      <c r="CK336" s="83">
        <f t="shared" si="133"/>
        <v>0</v>
      </c>
      <c r="CL336" s="1">
        <f t="shared" si="124"/>
        <v>1250</v>
      </c>
      <c r="CM336" s="1">
        <f t="shared" si="131"/>
        <v>1250</v>
      </c>
      <c r="CN336" s="83">
        <f t="shared" si="132"/>
        <v>0</v>
      </c>
      <c r="CO336" s="74" t="str">
        <f t="shared" si="114"/>
        <v/>
      </c>
    </row>
    <row r="337" spans="1:93" hidden="1" x14ac:dyDescent="0.35">
      <c r="A337" s="74" t="str">
        <f t="shared" si="125"/>
        <v/>
      </c>
      <c r="B337" s="75" t="str">
        <f t="shared" si="126"/>
        <v/>
      </c>
      <c r="C337" s="76">
        <f t="shared" si="127"/>
        <v>0</v>
      </c>
      <c r="D337" s="77">
        <f t="shared" si="128"/>
        <v>0</v>
      </c>
      <c r="E337" s="76">
        <f t="shared" si="140"/>
        <v>0</v>
      </c>
      <c r="F337" s="76"/>
      <c r="G337" s="76">
        <f t="shared" si="137"/>
        <v>0</v>
      </c>
      <c r="H337" s="76">
        <f t="shared" si="129"/>
        <v>0</v>
      </c>
      <c r="I337" s="91">
        <f t="shared" si="130"/>
        <v>0</v>
      </c>
      <c r="J337" s="16"/>
      <c r="M337" s="95"/>
      <c r="N337" s="85"/>
      <c r="O337" s="87">
        <f t="shared" si="139"/>
        <v>0</v>
      </c>
      <c r="P337" s="41"/>
      <c r="Q337" s="80">
        <f t="shared" si="134"/>
        <v>0</v>
      </c>
      <c r="R337" s="18"/>
      <c r="S337" s="90">
        <f>SUM($C$40:C337)</f>
        <v>52614.309948772127</v>
      </c>
      <c r="T337" s="81"/>
      <c r="U337" s="80">
        <f>SUM($CD$32:CD331)</f>
        <v>52614.309948772338</v>
      </c>
      <c r="V337" s="18"/>
      <c r="W337" s="18"/>
      <c r="X337" s="18"/>
      <c r="AC337" s="3" t="s">
        <v>45</v>
      </c>
      <c r="CB337">
        <f t="shared" si="121"/>
        <v>304</v>
      </c>
      <c r="CC337" s="2" t="str">
        <f t="shared" si="116"/>
        <v/>
      </c>
      <c r="CD337" s="4" t="str">
        <f t="shared" si="117"/>
        <v/>
      </c>
      <c r="CE337" s="1" t="str">
        <f t="shared" si="118"/>
        <v/>
      </c>
      <c r="CF337" s="4" t="str">
        <f t="shared" si="119"/>
        <v/>
      </c>
      <c r="CG337" s="4">
        <f t="shared" si="135"/>
        <v>0</v>
      </c>
      <c r="CH337" s="4">
        <f t="shared" si="122"/>
        <v>0</v>
      </c>
      <c r="CI337" s="4">
        <f t="shared" si="120"/>
        <v>0</v>
      </c>
      <c r="CK337" s="83">
        <f t="shared" si="133"/>
        <v>0</v>
      </c>
      <c r="CL337" s="1">
        <f t="shared" si="124"/>
        <v>1250</v>
      </c>
      <c r="CM337" s="1">
        <f t="shared" si="131"/>
        <v>1250</v>
      </c>
      <c r="CN337" s="83">
        <f t="shared" si="132"/>
        <v>0</v>
      </c>
      <c r="CO337" s="74" t="str">
        <f t="shared" si="114"/>
        <v/>
      </c>
    </row>
    <row r="338" spans="1:93" hidden="1" x14ac:dyDescent="0.35">
      <c r="A338" s="74" t="str">
        <f t="shared" si="125"/>
        <v/>
      </c>
      <c r="B338" s="75" t="str">
        <f t="shared" si="126"/>
        <v/>
      </c>
      <c r="C338" s="76">
        <f t="shared" si="127"/>
        <v>0</v>
      </c>
      <c r="D338" s="77">
        <f t="shared" si="128"/>
        <v>0</v>
      </c>
      <c r="E338" s="76">
        <f t="shared" si="140"/>
        <v>0</v>
      </c>
      <c r="F338" s="76"/>
      <c r="G338" s="76">
        <f t="shared" si="137"/>
        <v>0</v>
      </c>
      <c r="H338" s="76">
        <f t="shared" si="129"/>
        <v>0</v>
      </c>
      <c r="I338" s="91">
        <f t="shared" si="130"/>
        <v>0</v>
      </c>
      <c r="J338" s="16"/>
      <c r="M338" s="95"/>
      <c r="N338" s="85"/>
      <c r="O338" s="87">
        <f t="shared" si="139"/>
        <v>0</v>
      </c>
      <c r="P338" s="41"/>
      <c r="Q338" s="80">
        <f t="shared" si="134"/>
        <v>0</v>
      </c>
      <c r="R338" s="18"/>
      <c r="S338" s="90">
        <f>SUM($C$40:C338)</f>
        <v>52614.309948772127</v>
      </c>
      <c r="T338" s="81"/>
      <c r="U338" s="80">
        <f>SUM($CD$32:CD332)</f>
        <v>52614.309948772338</v>
      </c>
      <c r="V338" s="18"/>
      <c r="W338" s="18"/>
      <c r="X338" s="18"/>
      <c r="AC338" s="3" t="s">
        <v>45</v>
      </c>
      <c r="CB338">
        <f t="shared" si="121"/>
        <v>305</v>
      </c>
      <c r="CC338" s="2" t="str">
        <f t="shared" si="116"/>
        <v/>
      </c>
      <c r="CD338" s="4" t="str">
        <f t="shared" si="117"/>
        <v/>
      </c>
      <c r="CE338" s="1" t="str">
        <f t="shared" si="118"/>
        <v/>
      </c>
      <c r="CF338" s="4" t="str">
        <f t="shared" si="119"/>
        <v/>
      </c>
      <c r="CG338" s="4">
        <f t="shared" si="135"/>
        <v>0</v>
      </c>
      <c r="CH338" s="4">
        <f t="shared" si="122"/>
        <v>0</v>
      </c>
      <c r="CI338" s="4">
        <f t="shared" si="120"/>
        <v>0</v>
      </c>
      <c r="CK338" s="83">
        <f t="shared" si="133"/>
        <v>0</v>
      </c>
      <c r="CL338" s="1">
        <f t="shared" si="124"/>
        <v>1250</v>
      </c>
      <c r="CM338" s="1">
        <f t="shared" si="131"/>
        <v>1250</v>
      </c>
      <c r="CN338" s="83">
        <f t="shared" si="132"/>
        <v>0</v>
      </c>
      <c r="CO338" s="74" t="str">
        <f t="shared" si="114"/>
        <v/>
      </c>
    </row>
    <row r="339" spans="1:93" hidden="1" x14ac:dyDescent="0.35">
      <c r="A339" s="74" t="str">
        <f t="shared" si="125"/>
        <v/>
      </c>
      <c r="B339" s="75" t="str">
        <f t="shared" si="126"/>
        <v/>
      </c>
      <c r="C339" s="76">
        <f t="shared" si="127"/>
        <v>0</v>
      </c>
      <c r="D339" s="77">
        <f t="shared" si="128"/>
        <v>0</v>
      </c>
      <c r="E339" s="76">
        <f t="shared" si="140"/>
        <v>0</v>
      </c>
      <c r="F339" s="76"/>
      <c r="G339" s="76">
        <f t="shared" si="137"/>
        <v>0</v>
      </c>
      <c r="H339" s="76">
        <f t="shared" si="129"/>
        <v>0</v>
      </c>
      <c r="I339" s="91">
        <f t="shared" si="130"/>
        <v>0</v>
      </c>
      <c r="J339" s="16"/>
      <c r="M339" s="95"/>
      <c r="N339" s="85">
        <v>25</v>
      </c>
      <c r="O339" s="87">
        <f>CN689</f>
        <v>0</v>
      </c>
      <c r="P339" s="41"/>
      <c r="Q339" s="80">
        <f t="shared" si="134"/>
        <v>0</v>
      </c>
      <c r="R339" s="18"/>
      <c r="S339" s="90">
        <f>SUM($C$40:C339)</f>
        <v>52614.309948772127</v>
      </c>
      <c r="T339" s="81">
        <v>25</v>
      </c>
      <c r="U339" s="80">
        <f>SUM($CD$32:CD333)</f>
        <v>52614.309948772338</v>
      </c>
      <c r="V339" s="18"/>
      <c r="W339" s="18"/>
      <c r="X339" s="18"/>
      <c r="AC339" s="3" t="s">
        <v>45</v>
      </c>
      <c r="CB339">
        <f t="shared" si="121"/>
        <v>306</v>
      </c>
      <c r="CC339" s="2" t="str">
        <f t="shared" si="116"/>
        <v/>
      </c>
      <c r="CD339" s="4" t="str">
        <f t="shared" si="117"/>
        <v/>
      </c>
      <c r="CE339" s="1" t="str">
        <f t="shared" si="118"/>
        <v/>
      </c>
      <c r="CF339" s="4" t="str">
        <f t="shared" si="119"/>
        <v/>
      </c>
      <c r="CG339" s="4">
        <f t="shared" si="135"/>
        <v>0</v>
      </c>
      <c r="CH339" s="4">
        <f t="shared" si="122"/>
        <v>0</v>
      </c>
      <c r="CI339" s="4">
        <f t="shared" si="120"/>
        <v>0</v>
      </c>
      <c r="CK339" s="83">
        <f t="shared" si="133"/>
        <v>0</v>
      </c>
      <c r="CL339" s="1">
        <f t="shared" si="124"/>
        <v>1250</v>
      </c>
      <c r="CM339" s="1">
        <f t="shared" si="131"/>
        <v>1250</v>
      </c>
      <c r="CN339" s="83">
        <f t="shared" si="132"/>
        <v>0</v>
      </c>
      <c r="CO339" s="74" t="str">
        <f t="shared" si="114"/>
        <v/>
      </c>
    </row>
    <row r="340" spans="1:93" hidden="1" x14ac:dyDescent="0.35">
      <c r="A340" s="74" t="str">
        <f t="shared" si="125"/>
        <v/>
      </c>
      <c r="B340" s="75" t="str">
        <f t="shared" si="126"/>
        <v/>
      </c>
      <c r="C340" s="76">
        <f t="shared" si="127"/>
        <v>0</v>
      </c>
      <c r="D340" s="77">
        <f t="shared" si="128"/>
        <v>0</v>
      </c>
      <c r="E340" s="76">
        <f t="shared" si="140"/>
        <v>0</v>
      </c>
      <c r="F340" s="76"/>
      <c r="G340" s="76">
        <f t="shared" si="137"/>
        <v>0</v>
      </c>
      <c r="H340" s="76">
        <f t="shared" si="129"/>
        <v>0</v>
      </c>
      <c r="I340" s="91">
        <f t="shared" si="130"/>
        <v>0</v>
      </c>
      <c r="J340" s="16"/>
      <c r="M340" s="95"/>
      <c r="N340" s="85"/>
      <c r="O340" s="87">
        <f>O339-($O$339-$O$351)/12</f>
        <v>0</v>
      </c>
      <c r="P340" s="41"/>
      <c r="Q340" s="80">
        <f t="shared" si="134"/>
        <v>0</v>
      </c>
      <c r="R340" s="18"/>
      <c r="S340" s="90">
        <f>SUM($C$40:C340)</f>
        <v>52614.309948772127</v>
      </c>
      <c r="T340" s="81"/>
      <c r="U340" s="80">
        <f>SUM($CD$32:CD334)</f>
        <v>52614.309948772338</v>
      </c>
      <c r="V340" s="18"/>
      <c r="W340" s="18"/>
      <c r="X340" s="18"/>
      <c r="AC340" s="3" t="s">
        <v>45</v>
      </c>
      <c r="CB340">
        <f t="shared" si="121"/>
        <v>307</v>
      </c>
      <c r="CC340" s="2" t="str">
        <f t="shared" si="116"/>
        <v/>
      </c>
      <c r="CD340" s="4" t="str">
        <f t="shared" si="117"/>
        <v/>
      </c>
      <c r="CE340" s="1" t="str">
        <f t="shared" si="118"/>
        <v/>
      </c>
      <c r="CF340" s="4" t="str">
        <f t="shared" si="119"/>
        <v/>
      </c>
      <c r="CG340" s="4">
        <f t="shared" si="135"/>
        <v>0</v>
      </c>
      <c r="CH340" s="4">
        <f t="shared" si="122"/>
        <v>0</v>
      </c>
      <c r="CI340" s="4">
        <f t="shared" si="120"/>
        <v>0</v>
      </c>
      <c r="CK340" s="83">
        <f t="shared" si="133"/>
        <v>0</v>
      </c>
      <c r="CL340" s="1">
        <f t="shared" si="124"/>
        <v>1250</v>
      </c>
      <c r="CM340" s="1">
        <f t="shared" si="131"/>
        <v>1250</v>
      </c>
      <c r="CN340" s="83">
        <f t="shared" si="132"/>
        <v>0</v>
      </c>
      <c r="CO340" s="74" t="str">
        <f t="shared" si="114"/>
        <v/>
      </c>
    </row>
    <row r="341" spans="1:93" hidden="1" x14ac:dyDescent="0.35">
      <c r="A341" s="74" t="str">
        <f t="shared" si="125"/>
        <v/>
      </c>
      <c r="B341" s="75" t="str">
        <f t="shared" si="126"/>
        <v/>
      </c>
      <c r="C341" s="76">
        <f t="shared" si="127"/>
        <v>0</v>
      </c>
      <c r="D341" s="77">
        <f t="shared" si="128"/>
        <v>0</v>
      </c>
      <c r="E341" s="76">
        <f t="shared" si="140"/>
        <v>0</v>
      </c>
      <c r="F341" s="76"/>
      <c r="G341" s="76">
        <f t="shared" si="137"/>
        <v>0</v>
      </c>
      <c r="H341" s="76">
        <f t="shared" si="129"/>
        <v>0</v>
      </c>
      <c r="I341" s="91">
        <f t="shared" si="130"/>
        <v>0</v>
      </c>
      <c r="J341" s="16"/>
      <c r="M341" s="95"/>
      <c r="N341" s="85"/>
      <c r="O341" s="87">
        <f t="shared" ref="O341:O350" si="141">O340-($O$339-$O$351)/12</f>
        <v>0</v>
      </c>
      <c r="P341" s="41"/>
      <c r="Q341" s="80">
        <f t="shared" si="134"/>
        <v>0</v>
      </c>
      <c r="R341" s="18"/>
      <c r="S341" s="90">
        <f>SUM($C$40:C341)</f>
        <v>52614.309948772127</v>
      </c>
      <c r="T341" s="81"/>
      <c r="U341" s="80">
        <f>SUM($CD$32:CD335)</f>
        <v>52614.309948772338</v>
      </c>
      <c r="V341" s="18"/>
      <c r="W341" s="18"/>
      <c r="X341" s="18"/>
      <c r="AC341" s="3" t="s">
        <v>45</v>
      </c>
      <c r="CB341">
        <f t="shared" si="121"/>
        <v>308</v>
      </c>
      <c r="CC341" s="2" t="str">
        <f t="shared" si="116"/>
        <v/>
      </c>
      <c r="CD341" s="4" t="str">
        <f t="shared" si="117"/>
        <v/>
      </c>
      <c r="CE341" s="1" t="str">
        <f t="shared" si="118"/>
        <v/>
      </c>
      <c r="CF341" s="4" t="str">
        <f t="shared" si="119"/>
        <v/>
      </c>
      <c r="CG341" s="4">
        <f t="shared" si="135"/>
        <v>0</v>
      </c>
      <c r="CH341" s="4">
        <f t="shared" si="122"/>
        <v>0</v>
      </c>
      <c r="CI341" s="4">
        <f t="shared" si="120"/>
        <v>0</v>
      </c>
      <c r="CK341" s="83">
        <f t="shared" si="133"/>
        <v>0</v>
      </c>
      <c r="CL341" s="1">
        <f t="shared" si="124"/>
        <v>1250</v>
      </c>
      <c r="CM341" s="1">
        <f t="shared" si="131"/>
        <v>1250</v>
      </c>
      <c r="CN341" s="83">
        <f t="shared" si="132"/>
        <v>0</v>
      </c>
      <c r="CO341" s="74" t="str">
        <f t="shared" si="114"/>
        <v/>
      </c>
    </row>
    <row r="342" spans="1:93" hidden="1" x14ac:dyDescent="0.35">
      <c r="A342" s="74" t="str">
        <f t="shared" si="125"/>
        <v/>
      </c>
      <c r="B342" s="75" t="str">
        <f t="shared" si="126"/>
        <v/>
      </c>
      <c r="C342" s="76">
        <f t="shared" si="127"/>
        <v>0</v>
      </c>
      <c r="D342" s="77">
        <f t="shared" si="128"/>
        <v>0</v>
      </c>
      <c r="E342" s="76">
        <f t="shared" si="140"/>
        <v>0</v>
      </c>
      <c r="F342" s="76"/>
      <c r="G342" s="76">
        <f t="shared" si="137"/>
        <v>0</v>
      </c>
      <c r="H342" s="76">
        <f t="shared" si="129"/>
        <v>0</v>
      </c>
      <c r="I342" s="91">
        <f t="shared" si="130"/>
        <v>0</v>
      </c>
      <c r="J342" s="16"/>
      <c r="M342" s="95"/>
      <c r="N342" s="85"/>
      <c r="O342" s="87">
        <f t="shared" si="141"/>
        <v>0</v>
      </c>
      <c r="P342" s="41"/>
      <c r="Q342" s="80">
        <f t="shared" si="134"/>
        <v>0</v>
      </c>
      <c r="R342" s="18"/>
      <c r="S342" s="90">
        <f>SUM($C$40:C342)</f>
        <v>52614.309948772127</v>
      </c>
      <c r="T342" s="81"/>
      <c r="U342" s="80">
        <f>SUM($CD$32:CD336)</f>
        <v>52614.309948772338</v>
      </c>
      <c r="V342" s="18"/>
      <c r="W342" s="18"/>
      <c r="X342" s="18"/>
      <c r="AC342" s="3" t="s">
        <v>45</v>
      </c>
      <c r="CB342">
        <f t="shared" si="121"/>
        <v>309</v>
      </c>
      <c r="CC342" s="2" t="str">
        <f t="shared" si="116"/>
        <v/>
      </c>
      <c r="CD342" s="4" t="str">
        <f t="shared" si="117"/>
        <v/>
      </c>
      <c r="CE342" s="1" t="str">
        <f t="shared" si="118"/>
        <v/>
      </c>
      <c r="CF342" s="4" t="str">
        <f t="shared" si="119"/>
        <v/>
      </c>
      <c r="CG342" s="4">
        <f t="shared" si="135"/>
        <v>0</v>
      </c>
      <c r="CH342" s="4">
        <f t="shared" si="122"/>
        <v>0</v>
      </c>
      <c r="CI342" s="4">
        <f t="shared" si="120"/>
        <v>0</v>
      </c>
      <c r="CK342" s="83">
        <f t="shared" si="133"/>
        <v>0</v>
      </c>
      <c r="CL342" s="1">
        <f t="shared" si="124"/>
        <v>1250</v>
      </c>
      <c r="CM342" s="1">
        <f t="shared" si="131"/>
        <v>1250</v>
      </c>
      <c r="CN342" s="83">
        <f t="shared" si="132"/>
        <v>0</v>
      </c>
      <c r="CO342" s="74" t="str">
        <f t="shared" si="114"/>
        <v/>
      </c>
    </row>
    <row r="343" spans="1:93" hidden="1" x14ac:dyDescent="0.35">
      <c r="A343" s="74" t="str">
        <f t="shared" si="125"/>
        <v/>
      </c>
      <c r="B343" s="75" t="str">
        <f t="shared" si="126"/>
        <v/>
      </c>
      <c r="C343" s="76">
        <f t="shared" si="127"/>
        <v>0</v>
      </c>
      <c r="D343" s="77">
        <f t="shared" si="128"/>
        <v>0</v>
      </c>
      <c r="E343" s="76">
        <f t="shared" si="140"/>
        <v>0</v>
      </c>
      <c r="F343" s="76"/>
      <c r="G343" s="76">
        <f t="shared" si="137"/>
        <v>0</v>
      </c>
      <c r="H343" s="76">
        <f t="shared" si="129"/>
        <v>0</v>
      </c>
      <c r="I343" s="91">
        <f t="shared" si="130"/>
        <v>0</v>
      </c>
      <c r="J343" s="16"/>
      <c r="M343" s="95"/>
      <c r="N343" s="85"/>
      <c r="O343" s="87">
        <f t="shared" si="141"/>
        <v>0</v>
      </c>
      <c r="P343" s="41"/>
      <c r="Q343" s="80">
        <f t="shared" si="134"/>
        <v>0</v>
      </c>
      <c r="R343" s="18"/>
      <c r="S343" s="90">
        <f>SUM($C$40:C343)</f>
        <v>52614.309948772127</v>
      </c>
      <c r="T343" s="81"/>
      <c r="U343" s="80">
        <f>SUM($CD$32:CD337)</f>
        <v>52614.309948772338</v>
      </c>
      <c r="V343" s="18"/>
      <c r="W343" s="18"/>
      <c r="X343" s="18"/>
      <c r="AC343" s="3" t="s">
        <v>45</v>
      </c>
      <c r="CB343">
        <f t="shared" si="121"/>
        <v>310</v>
      </c>
      <c r="CC343" s="2" t="str">
        <f t="shared" si="116"/>
        <v/>
      </c>
      <c r="CD343" s="4" t="str">
        <f t="shared" si="117"/>
        <v/>
      </c>
      <c r="CE343" s="1" t="str">
        <f t="shared" si="118"/>
        <v/>
      </c>
      <c r="CF343" s="4" t="str">
        <f t="shared" si="119"/>
        <v/>
      </c>
      <c r="CG343" s="4">
        <f t="shared" si="135"/>
        <v>0</v>
      </c>
      <c r="CH343" s="4">
        <f t="shared" si="122"/>
        <v>0</v>
      </c>
      <c r="CI343" s="4">
        <f t="shared" si="120"/>
        <v>0</v>
      </c>
      <c r="CK343" s="83">
        <f t="shared" si="133"/>
        <v>0</v>
      </c>
      <c r="CL343" s="1">
        <f t="shared" si="124"/>
        <v>1250</v>
      </c>
      <c r="CM343" s="1">
        <f t="shared" si="131"/>
        <v>1250</v>
      </c>
      <c r="CN343" s="83">
        <f t="shared" si="132"/>
        <v>0</v>
      </c>
      <c r="CO343" s="74" t="str">
        <f t="shared" si="114"/>
        <v/>
      </c>
    </row>
    <row r="344" spans="1:93" hidden="1" x14ac:dyDescent="0.35">
      <c r="A344" s="74" t="str">
        <f t="shared" si="125"/>
        <v/>
      </c>
      <c r="B344" s="75" t="str">
        <f t="shared" si="126"/>
        <v/>
      </c>
      <c r="C344" s="76">
        <f t="shared" si="127"/>
        <v>0</v>
      </c>
      <c r="D344" s="77">
        <f t="shared" si="128"/>
        <v>0</v>
      </c>
      <c r="E344" s="76">
        <f t="shared" si="140"/>
        <v>0</v>
      </c>
      <c r="F344" s="76"/>
      <c r="G344" s="76">
        <f t="shared" si="137"/>
        <v>0</v>
      </c>
      <c r="H344" s="76">
        <f t="shared" si="129"/>
        <v>0</v>
      </c>
      <c r="I344" s="91">
        <f t="shared" si="130"/>
        <v>0</v>
      </c>
      <c r="J344" s="16"/>
      <c r="M344" s="95"/>
      <c r="N344" s="85"/>
      <c r="O344" s="87">
        <f t="shared" si="141"/>
        <v>0</v>
      </c>
      <c r="P344" s="41"/>
      <c r="Q344" s="80">
        <f t="shared" si="134"/>
        <v>0</v>
      </c>
      <c r="R344" s="18"/>
      <c r="S344" s="90">
        <f>SUM($C$40:C344)</f>
        <v>52614.309948772127</v>
      </c>
      <c r="T344" s="81"/>
      <c r="U344" s="80">
        <f>SUM($CD$32:CD338)</f>
        <v>52614.309948772338</v>
      </c>
      <c r="V344" s="18"/>
      <c r="W344" s="18"/>
      <c r="X344" s="18"/>
      <c r="AC344" s="3" t="s">
        <v>45</v>
      </c>
      <c r="CB344">
        <f t="shared" si="121"/>
        <v>311</v>
      </c>
      <c r="CC344" s="2" t="str">
        <f t="shared" si="116"/>
        <v/>
      </c>
      <c r="CD344" s="4" t="str">
        <f t="shared" si="117"/>
        <v/>
      </c>
      <c r="CE344" s="1" t="str">
        <f t="shared" si="118"/>
        <v/>
      </c>
      <c r="CF344" s="4" t="str">
        <f t="shared" si="119"/>
        <v/>
      </c>
      <c r="CG344" s="4">
        <f t="shared" si="135"/>
        <v>0</v>
      </c>
      <c r="CH344" s="4">
        <f t="shared" si="122"/>
        <v>0</v>
      </c>
      <c r="CI344" s="4">
        <f t="shared" si="120"/>
        <v>0</v>
      </c>
      <c r="CK344" s="83">
        <f t="shared" si="133"/>
        <v>0</v>
      </c>
      <c r="CL344" s="1">
        <f t="shared" si="124"/>
        <v>1250</v>
      </c>
      <c r="CM344" s="1">
        <f t="shared" si="131"/>
        <v>1250</v>
      </c>
      <c r="CN344" s="83">
        <f t="shared" si="132"/>
        <v>0</v>
      </c>
      <c r="CO344" s="74" t="str">
        <f t="shared" si="114"/>
        <v/>
      </c>
    </row>
    <row r="345" spans="1:93" hidden="1" x14ac:dyDescent="0.35">
      <c r="A345" s="74" t="str">
        <f t="shared" si="125"/>
        <v/>
      </c>
      <c r="B345" s="75" t="str">
        <f t="shared" si="126"/>
        <v/>
      </c>
      <c r="C345" s="76">
        <f t="shared" si="127"/>
        <v>0</v>
      </c>
      <c r="D345" s="77">
        <f t="shared" si="128"/>
        <v>0</v>
      </c>
      <c r="E345" s="76">
        <f t="shared" si="140"/>
        <v>0</v>
      </c>
      <c r="F345" s="76"/>
      <c r="G345" s="76">
        <f t="shared" si="137"/>
        <v>0</v>
      </c>
      <c r="H345" s="76">
        <f t="shared" si="129"/>
        <v>0</v>
      </c>
      <c r="I345" s="91">
        <f t="shared" si="130"/>
        <v>0</v>
      </c>
      <c r="J345" s="16"/>
      <c r="M345" s="95"/>
      <c r="N345" s="85"/>
      <c r="O345" s="87">
        <f t="shared" si="141"/>
        <v>0</v>
      </c>
      <c r="P345" s="41"/>
      <c r="Q345" s="80">
        <f t="shared" si="134"/>
        <v>0</v>
      </c>
      <c r="R345" s="18"/>
      <c r="S345" s="90">
        <f>SUM($C$40:C345)</f>
        <v>52614.309948772127</v>
      </c>
      <c r="T345" s="81"/>
      <c r="U345" s="80">
        <f>SUM($CD$32:CD339)</f>
        <v>52614.309948772338</v>
      </c>
      <c r="V345" s="18"/>
      <c r="W345" s="18"/>
      <c r="X345" s="18"/>
      <c r="AC345" s="3" t="s">
        <v>45</v>
      </c>
      <c r="CB345">
        <f t="shared" si="121"/>
        <v>312</v>
      </c>
      <c r="CC345" s="2" t="str">
        <f t="shared" si="116"/>
        <v/>
      </c>
      <c r="CD345" s="4" t="str">
        <f t="shared" si="117"/>
        <v/>
      </c>
      <c r="CE345" s="1" t="str">
        <f t="shared" si="118"/>
        <v/>
      </c>
      <c r="CF345" s="4" t="str">
        <f t="shared" si="119"/>
        <v/>
      </c>
      <c r="CG345" s="4">
        <f t="shared" si="135"/>
        <v>0</v>
      </c>
      <c r="CH345" s="4">
        <f t="shared" si="122"/>
        <v>0</v>
      </c>
      <c r="CI345" s="4">
        <f t="shared" si="120"/>
        <v>0</v>
      </c>
      <c r="CK345" s="83">
        <f t="shared" si="133"/>
        <v>0</v>
      </c>
      <c r="CL345" s="1">
        <f t="shared" si="124"/>
        <v>1250</v>
      </c>
      <c r="CM345" s="1">
        <f t="shared" si="131"/>
        <v>1250</v>
      </c>
      <c r="CN345" s="83">
        <f t="shared" si="132"/>
        <v>0</v>
      </c>
      <c r="CO345" s="74" t="str">
        <f t="shared" si="114"/>
        <v/>
      </c>
    </row>
    <row r="346" spans="1:93" hidden="1" x14ac:dyDescent="0.35">
      <c r="A346" s="74" t="str">
        <f t="shared" si="125"/>
        <v/>
      </c>
      <c r="B346" s="75" t="str">
        <f t="shared" si="126"/>
        <v/>
      </c>
      <c r="C346" s="76">
        <f t="shared" si="127"/>
        <v>0</v>
      </c>
      <c r="D346" s="77">
        <f t="shared" si="128"/>
        <v>0</v>
      </c>
      <c r="E346" s="76">
        <f t="shared" si="140"/>
        <v>0</v>
      </c>
      <c r="F346" s="76"/>
      <c r="G346" s="76">
        <f t="shared" si="137"/>
        <v>0</v>
      </c>
      <c r="H346" s="76">
        <f t="shared" si="129"/>
        <v>0</v>
      </c>
      <c r="I346" s="91">
        <f t="shared" si="130"/>
        <v>0</v>
      </c>
      <c r="J346" s="16"/>
      <c r="M346" s="95"/>
      <c r="N346" s="85"/>
      <c r="O346" s="87">
        <f t="shared" si="141"/>
        <v>0</v>
      </c>
      <c r="P346" s="41"/>
      <c r="Q346" s="80">
        <f t="shared" si="134"/>
        <v>0</v>
      </c>
      <c r="R346" s="18"/>
      <c r="S346" s="90">
        <f>SUM($C$40:C346)</f>
        <v>52614.309948772127</v>
      </c>
      <c r="T346" s="81"/>
      <c r="U346" s="80">
        <f>SUM($CD$32:CD340)</f>
        <v>52614.309948772338</v>
      </c>
      <c r="V346" s="18"/>
      <c r="W346" s="18"/>
      <c r="X346" s="18"/>
      <c r="AC346" s="3" t="s">
        <v>45</v>
      </c>
      <c r="CB346">
        <f t="shared" si="121"/>
        <v>313</v>
      </c>
      <c r="CC346" s="2" t="str">
        <f t="shared" si="116"/>
        <v/>
      </c>
      <c r="CD346" s="4" t="str">
        <f t="shared" si="117"/>
        <v/>
      </c>
      <c r="CE346" s="1" t="str">
        <f t="shared" si="118"/>
        <v/>
      </c>
      <c r="CF346" s="4" t="str">
        <f t="shared" si="119"/>
        <v/>
      </c>
      <c r="CG346" s="4">
        <f t="shared" si="135"/>
        <v>0</v>
      </c>
      <c r="CH346" s="4">
        <f t="shared" si="122"/>
        <v>0</v>
      </c>
      <c r="CI346" s="4">
        <f t="shared" si="120"/>
        <v>0</v>
      </c>
      <c r="CK346" s="83">
        <f t="shared" si="133"/>
        <v>0</v>
      </c>
      <c r="CL346" s="1">
        <f t="shared" si="124"/>
        <v>1250</v>
      </c>
      <c r="CM346" s="1">
        <f t="shared" si="131"/>
        <v>1250</v>
      </c>
      <c r="CN346" s="83">
        <f t="shared" si="132"/>
        <v>0</v>
      </c>
      <c r="CO346" s="74" t="str">
        <f t="shared" si="114"/>
        <v/>
      </c>
    </row>
    <row r="347" spans="1:93" hidden="1" x14ac:dyDescent="0.35">
      <c r="A347" s="74" t="str">
        <f t="shared" si="125"/>
        <v/>
      </c>
      <c r="B347" s="75" t="str">
        <f t="shared" si="126"/>
        <v/>
      </c>
      <c r="C347" s="76">
        <f t="shared" si="127"/>
        <v>0</v>
      </c>
      <c r="D347" s="77">
        <f t="shared" si="128"/>
        <v>0</v>
      </c>
      <c r="E347" s="76">
        <f t="shared" si="140"/>
        <v>0</v>
      </c>
      <c r="F347" s="76"/>
      <c r="G347" s="76">
        <f t="shared" si="137"/>
        <v>0</v>
      </c>
      <c r="H347" s="76">
        <f t="shared" si="129"/>
        <v>0</v>
      </c>
      <c r="I347" s="91">
        <f t="shared" si="130"/>
        <v>0</v>
      </c>
      <c r="J347" s="16"/>
      <c r="M347" s="95"/>
      <c r="N347" s="85"/>
      <c r="O347" s="87">
        <f t="shared" si="141"/>
        <v>0</v>
      </c>
      <c r="P347" s="41"/>
      <c r="Q347" s="80">
        <f t="shared" si="134"/>
        <v>0</v>
      </c>
      <c r="R347" s="18"/>
      <c r="S347" s="90">
        <f>SUM($C$40:C347)</f>
        <v>52614.309948772127</v>
      </c>
      <c r="T347" s="81"/>
      <c r="U347" s="80">
        <f>SUM($CD$32:CD341)</f>
        <v>52614.309948772338</v>
      </c>
      <c r="V347" s="18"/>
      <c r="W347" s="18"/>
      <c r="X347" s="18"/>
      <c r="AC347" s="3" t="s">
        <v>45</v>
      </c>
      <c r="CB347">
        <f t="shared" si="121"/>
        <v>314</v>
      </c>
      <c r="CC347" s="2" t="str">
        <f t="shared" si="116"/>
        <v/>
      </c>
      <c r="CD347" s="4" t="str">
        <f t="shared" si="117"/>
        <v/>
      </c>
      <c r="CE347" s="1" t="str">
        <f t="shared" si="118"/>
        <v/>
      </c>
      <c r="CF347" s="4" t="str">
        <f t="shared" si="119"/>
        <v/>
      </c>
      <c r="CG347" s="4">
        <f t="shared" si="135"/>
        <v>0</v>
      </c>
      <c r="CH347" s="4">
        <f t="shared" si="122"/>
        <v>0</v>
      </c>
      <c r="CI347" s="4">
        <f t="shared" si="120"/>
        <v>0</v>
      </c>
      <c r="CK347" s="83">
        <f t="shared" si="133"/>
        <v>0</v>
      </c>
      <c r="CL347" s="1">
        <f t="shared" si="124"/>
        <v>1250</v>
      </c>
      <c r="CM347" s="1">
        <f t="shared" si="131"/>
        <v>1250</v>
      </c>
      <c r="CN347" s="83">
        <f t="shared" si="132"/>
        <v>0</v>
      </c>
      <c r="CO347" s="74" t="str">
        <f t="shared" si="114"/>
        <v/>
      </c>
    </row>
    <row r="348" spans="1:93" hidden="1" x14ac:dyDescent="0.35">
      <c r="A348" s="74" t="str">
        <f t="shared" si="125"/>
        <v/>
      </c>
      <c r="B348" s="75" t="str">
        <f t="shared" si="126"/>
        <v/>
      </c>
      <c r="C348" s="76">
        <f t="shared" si="127"/>
        <v>0</v>
      </c>
      <c r="D348" s="77">
        <f t="shared" si="128"/>
        <v>0</v>
      </c>
      <c r="E348" s="76">
        <f t="shared" si="140"/>
        <v>0</v>
      </c>
      <c r="F348" s="76"/>
      <c r="G348" s="76">
        <f t="shared" si="137"/>
        <v>0</v>
      </c>
      <c r="H348" s="76">
        <f t="shared" si="129"/>
        <v>0</v>
      </c>
      <c r="I348" s="91">
        <f t="shared" si="130"/>
        <v>0</v>
      </c>
      <c r="J348" s="16"/>
      <c r="M348" s="95"/>
      <c r="N348" s="85"/>
      <c r="O348" s="87">
        <f t="shared" si="141"/>
        <v>0</v>
      </c>
      <c r="P348" s="41"/>
      <c r="Q348" s="80">
        <f t="shared" si="134"/>
        <v>0</v>
      </c>
      <c r="R348" s="18"/>
      <c r="S348" s="90">
        <f>SUM($C$40:C348)</f>
        <v>52614.309948772127</v>
      </c>
      <c r="T348" s="81"/>
      <c r="U348" s="80">
        <f>SUM($CD$32:CD342)</f>
        <v>52614.309948772338</v>
      </c>
      <c r="V348" s="18"/>
      <c r="W348" s="18"/>
      <c r="X348" s="18"/>
      <c r="AC348" s="3" t="s">
        <v>45</v>
      </c>
      <c r="CB348">
        <f t="shared" si="121"/>
        <v>315</v>
      </c>
      <c r="CC348" s="2" t="str">
        <f t="shared" si="116"/>
        <v/>
      </c>
      <c r="CD348" s="4" t="str">
        <f t="shared" si="117"/>
        <v/>
      </c>
      <c r="CE348" s="1" t="str">
        <f t="shared" si="118"/>
        <v/>
      </c>
      <c r="CF348" s="4" t="str">
        <f t="shared" si="119"/>
        <v/>
      </c>
      <c r="CG348" s="4">
        <f t="shared" si="135"/>
        <v>0</v>
      </c>
      <c r="CH348" s="4">
        <f t="shared" si="122"/>
        <v>0</v>
      </c>
      <c r="CI348" s="4">
        <f t="shared" si="120"/>
        <v>0</v>
      </c>
      <c r="CK348" s="83">
        <f t="shared" si="133"/>
        <v>0</v>
      </c>
      <c r="CL348" s="1">
        <f t="shared" si="124"/>
        <v>1250</v>
      </c>
      <c r="CM348" s="1">
        <f t="shared" si="131"/>
        <v>1250</v>
      </c>
      <c r="CN348" s="83">
        <f t="shared" si="132"/>
        <v>0</v>
      </c>
      <c r="CO348" s="74" t="str">
        <f t="shared" ref="CO348:CO411" si="142">IF(CN347&lt;1,"",CO347+1)</f>
        <v/>
      </c>
    </row>
    <row r="349" spans="1:93" hidden="1" x14ac:dyDescent="0.35">
      <c r="A349" s="74" t="str">
        <f t="shared" si="125"/>
        <v/>
      </c>
      <c r="B349" s="75" t="str">
        <f t="shared" si="126"/>
        <v/>
      </c>
      <c r="C349" s="76">
        <f t="shared" si="127"/>
        <v>0</v>
      </c>
      <c r="D349" s="77">
        <f t="shared" si="128"/>
        <v>0</v>
      </c>
      <c r="E349" s="76">
        <f t="shared" si="140"/>
        <v>0</v>
      </c>
      <c r="F349" s="76"/>
      <c r="G349" s="76">
        <f t="shared" ref="G349:G380" si="143">IF(G337 &gt; 1, IF(I348&lt;$E$16,(I348-D349+C349),G337), 0)</f>
        <v>0</v>
      </c>
      <c r="H349" s="76">
        <f t="shared" si="129"/>
        <v>0</v>
      </c>
      <c r="I349" s="91">
        <f t="shared" si="130"/>
        <v>0</v>
      </c>
      <c r="J349" s="16"/>
      <c r="M349" s="95"/>
      <c r="N349" s="85"/>
      <c r="O349" s="87">
        <f t="shared" si="141"/>
        <v>0</v>
      </c>
      <c r="P349" s="41"/>
      <c r="Q349" s="80">
        <f t="shared" si="134"/>
        <v>0</v>
      </c>
      <c r="R349" s="18"/>
      <c r="S349" s="90">
        <f>SUM($C$40:C349)</f>
        <v>52614.309948772127</v>
      </c>
      <c r="T349" s="81"/>
      <c r="U349" s="80">
        <f>SUM($CD$32:CD343)</f>
        <v>52614.309948772338</v>
      </c>
      <c r="V349" s="18"/>
      <c r="W349" s="18"/>
      <c r="X349" s="18"/>
      <c r="AC349" s="3" t="s">
        <v>45</v>
      </c>
      <c r="CB349">
        <f t="shared" si="121"/>
        <v>316</v>
      </c>
      <c r="CC349" s="2" t="str">
        <f t="shared" si="116"/>
        <v/>
      </c>
      <c r="CD349" s="4" t="str">
        <f t="shared" si="117"/>
        <v/>
      </c>
      <c r="CE349" s="1" t="str">
        <f t="shared" si="118"/>
        <v/>
      </c>
      <c r="CF349" s="4" t="str">
        <f t="shared" si="119"/>
        <v/>
      </c>
      <c r="CG349" s="4">
        <f t="shared" si="135"/>
        <v>0</v>
      </c>
      <c r="CH349" s="4">
        <f t="shared" si="122"/>
        <v>0</v>
      </c>
      <c r="CI349" s="4">
        <f t="shared" si="120"/>
        <v>0</v>
      </c>
      <c r="CK349" s="83">
        <f t="shared" si="133"/>
        <v>0</v>
      </c>
      <c r="CL349" s="1">
        <f t="shared" si="124"/>
        <v>1250</v>
      </c>
      <c r="CM349" s="1">
        <f t="shared" si="131"/>
        <v>1250</v>
      </c>
      <c r="CN349" s="83">
        <f t="shared" si="132"/>
        <v>0</v>
      </c>
      <c r="CO349" s="74" t="str">
        <f t="shared" si="142"/>
        <v/>
      </c>
    </row>
    <row r="350" spans="1:93" hidden="1" x14ac:dyDescent="0.35">
      <c r="A350" s="74" t="str">
        <f t="shared" si="125"/>
        <v/>
      </c>
      <c r="B350" s="75" t="str">
        <f t="shared" si="126"/>
        <v/>
      </c>
      <c r="C350" s="76">
        <f t="shared" si="127"/>
        <v>0</v>
      </c>
      <c r="D350" s="77">
        <f t="shared" si="128"/>
        <v>0</v>
      </c>
      <c r="E350" s="76">
        <f t="shared" si="140"/>
        <v>0</v>
      </c>
      <c r="F350" s="76"/>
      <c r="G350" s="76">
        <f t="shared" si="143"/>
        <v>0</v>
      </c>
      <c r="H350" s="76">
        <f t="shared" si="129"/>
        <v>0</v>
      </c>
      <c r="I350" s="91">
        <f t="shared" si="130"/>
        <v>0</v>
      </c>
      <c r="J350" s="16"/>
      <c r="M350" s="95"/>
      <c r="N350" s="85"/>
      <c r="O350" s="87">
        <f t="shared" si="141"/>
        <v>0</v>
      </c>
      <c r="P350" s="41"/>
      <c r="Q350" s="80">
        <f t="shared" si="134"/>
        <v>0</v>
      </c>
      <c r="R350" s="18"/>
      <c r="S350" s="90">
        <f>SUM($C$40:C350)</f>
        <v>52614.309948772127</v>
      </c>
      <c r="T350" s="81"/>
      <c r="U350" s="80">
        <f>SUM($CD$32:CD344)</f>
        <v>52614.309948772338</v>
      </c>
      <c r="V350" s="18"/>
      <c r="W350" s="18"/>
      <c r="X350" s="18"/>
      <c r="AC350" s="3" t="s">
        <v>45</v>
      </c>
      <c r="CB350">
        <f t="shared" si="121"/>
        <v>317</v>
      </c>
      <c r="CC350" s="2" t="str">
        <f t="shared" si="116"/>
        <v/>
      </c>
      <c r="CD350" s="4" t="str">
        <f t="shared" si="117"/>
        <v/>
      </c>
      <c r="CE350" s="1" t="str">
        <f t="shared" si="118"/>
        <v/>
      </c>
      <c r="CF350" s="4" t="str">
        <f t="shared" si="119"/>
        <v/>
      </c>
      <c r="CG350" s="4">
        <f t="shared" si="135"/>
        <v>0</v>
      </c>
      <c r="CH350" s="4">
        <f t="shared" si="122"/>
        <v>0</v>
      </c>
      <c r="CI350" s="4">
        <f t="shared" si="120"/>
        <v>0</v>
      </c>
      <c r="CK350" s="83">
        <f t="shared" si="133"/>
        <v>0</v>
      </c>
      <c r="CL350" s="1">
        <f t="shared" si="124"/>
        <v>1250</v>
      </c>
      <c r="CM350" s="1">
        <f t="shared" si="131"/>
        <v>1250</v>
      </c>
      <c r="CN350" s="83">
        <f t="shared" si="132"/>
        <v>0</v>
      </c>
      <c r="CO350" s="74" t="str">
        <f t="shared" si="142"/>
        <v/>
      </c>
    </row>
    <row r="351" spans="1:93" hidden="1" x14ac:dyDescent="0.35">
      <c r="A351" s="74" t="str">
        <f t="shared" si="125"/>
        <v/>
      </c>
      <c r="B351" s="75" t="str">
        <f t="shared" si="126"/>
        <v/>
      </c>
      <c r="C351" s="76">
        <f t="shared" si="127"/>
        <v>0</v>
      </c>
      <c r="D351" s="77">
        <f t="shared" si="128"/>
        <v>0</v>
      </c>
      <c r="E351" s="76">
        <f t="shared" si="140"/>
        <v>0</v>
      </c>
      <c r="F351" s="76"/>
      <c r="G351" s="76">
        <f t="shared" si="143"/>
        <v>0</v>
      </c>
      <c r="H351" s="76">
        <f t="shared" si="129"/>
        <v>0</v>
      </c>
      <c r="I351" s="91">
        <f t="shared" si="130"/>
        <v>0</v>
      </c>
      <c r="J351" s="16"/>
      <c r="M351" s="95"/>
      <c r="N351" s="85" t="s">
        <v>45</v>
      </c>
      <c r="O351" s="87">
        <f>CN715</f>
        <v>0</v>
      </c>
      <c r="P351" s="41"/>
      <c r="Q351" s="80">
        <f t="shared" si="134"/>
        <v>0</v>
      </c>
      <c r="R351" s="18"/>
      <c r="S351" s="90">
        <f>SUM($C$40:C351)</f>
        <v>52614.309948772127</v>
      </c>
      <c r="T351" s="81">
        <v>26</v>
      </c>
      <c r="U351" s="80">
        <f>SUM($CD$32:CD345)</f>
        <v>52614.309948772338</v>
      </c>
      <c r="V351" s="18"/>
      <c r="W351" s="18"/>
      <c r="X351" s="18"/>
      <c r="AC351" s="3" t="s">
        <v>45</v>
      </c>
      <c r="CB351">
        <f t="shared" si="121"/>
        <v>318</v>
      </c>
      <c r="CC351" s="2" t="str">
        <f t="shared" si="116"/>
        <v/>
      </c>
      <c r="CD351" s="4" t="str">
        <f t="shared" si="117"/>
        <v/>
      </c>
      <c r="CE351" s="1" t="str">
        <f t="shared" si="118"/>
        <v/>
      </c>
      <c r="CF351" s="4" t="str">
        <f t="shared" si="119"/>
        <v/>
      </c>
      <c r="CG351" s="4">
        <f t="shared" si="135"/>
        <v>0</v>
      </c>
      <c r="CH351" s="4">
        <f t="shared" si="122"/>
        <v>0</v>
      </c>
      <c r="CI351" s="4">
        <f t="shared" si="120"/>
        <v>0</v>
      </c>
      <c r="CK351" s="83">
        <f t="shared" si="133"/>
        <v>0</v>
      </c>
      <c r="CL351" s="1">
        <f t="shared" si="124"/>
        <v>1250</v>
      </c>
      <c r="CM351" s="1">
        <f t="shared" si="131"/>
        <v>1250</v>
      </c>
      <c r="CN351" s="83">
        <f t="shared" si="132"/>
        <v>0</v>
      </c>
      <c r="CO351" s="74" t="str">
        <f t="shared" si="142"/>
        <v/>
      </c>
    </row>
    <row r="352" spans="1:93" hidden="1" x14ac:dyDescent="0.35">
      <c r="A352" s="74" t="str">
        <f t="shared" si="125"/>
        <v/>
      </c>
      <c r="B352" s="75" t="str">
        <f t="shared" si="126"/>
        <v/>
      </c>
      <c r="C352" s="76">
        <f t="shared" si="127"/>
        <v>0</v>
      </c>
      <c r="D352" s="77">
        <f t="shared" si="128"/>
        <v>0</v>
      </c>
      <c r="E352" s="76">
        <f t="shared" si="140"/>
        <v>0</v>
      </c>
      <c r="F352" s="76"/>
      <c r="G352" s="76">
        <f t="shared" si="143"/>
        <v>0</v>
      </c>
      <c r="H352" s="76">
        <f t="shared" si="129"/>
        <v>0</v>
      </c>
      <c r="I352" s="91">
        <f t="shared" si="130"/>
        <v>0</v>
      </c>
      <c r="J352" s="16"/>
      <c r="M352" s="95"/>
      <c r="N352" s="85"/>
      <c r="O352" s="87">
        <f>O351-($O$351-$O$363)/12</f>
        <v>0</v>
      </c>
      <c r="P352" s="41"/>
      <c r="Q352" s="80">
        <f t="shared" si="134"/>
        <v>0</v>
      </c>
      <c r="R352" s="18"/>
      <c r="S352" s="90">
        <f>SUM($C$40:C352)</f>
        <v>52614.309948772127</v>
      </c>
      <c r="T352" s="81"/>
      <c r="U352" s="80">
        <f>SUM($CD$32:CD346)</f>
        <v>52614.309948772338</v>
      </c>
      <c r="V352" s="18"/>
      <c r="W352" s="18"/>
      <c r="X352" s="18"/>
      <c r="AC352" s="3" t="s">
        <v>45</v>
      </c>
      <c r="CB352">
        <f t="shared" si="121"/>
        <v>319</v>
      </c>
      <c r="CC352" s="2" t="str">
        <f t="shared" si="116"/>
        <v/>
      </c>
      <c r="CD352" s="4" t="str">
        <f t="shared" si="117"/>
        <v/>
      </c>
      <c r="CE352" s="1" t="str">
        <f t="shared" si="118"/>
        <v/>
      </c>
      <c r="CF352" s="4" t="str">
        <f t="shared" si="119"/>
        <v/>
      </c>
      <c r="CG352" s="4">
        <f t="shared" si="135"/>
        <v>0</v>
      </c>
      <c r="CH352" s="4">
        <f t="shared" si="122"/>
        <v>0</v>
      </c>
      <c r="CI352" s="4">
        <f t="shared" si="120"/>
        <v>0</v>
      </c>
      <c r="CK352" s="83">
        <f t="shared" si="133"/>
        <v>0</v>
      </c>
      <c r="CL352" s="1">
        <f t="shared" si="124"/>
        <v>1250</v>
      </c>
      <c r="CM352" s="1">
        <f t="shared" si="131"/>
        <v>1250</v>
      </c>
      <c r="CN352" s="83">
        <f t="shared" si="132"/>
        <v>0</v>
      </c>
      <c r="CO352" s="74" t="str">
        <f t="shared" si="142"/>
        <v/>
      </c>
    </row>
    <row r="353" spans="1:93" hidden="1" x14ac:dyDescent="0.35">
      <c r="A353" s="74" t="str">
        <f t="shared" si="125"/>
        <v/>
      </c>
      <c r="B353" s="75" t="str">
        <f t="shared" si="126"/>
        <v/>
      </c>
      <c r="C353" s="76">
        <f t="shared" si="127"/>
        <v>0</v>
      </c>
      <c r="D353" s="77">
        <f t="shared" si="128"/>
        <v>0</v>
      </c>
      <c r="E353" s="76">
        <f t="shared" si="140"/>
        <v>0</v>
      </c>
      <c r="F353" s="76"/>
      <c r="G353" s="76">
        <f t="shared" si="143"/>
        <v>0</v>
      </c>
      <c r="H353" s="76">
        <f t="shared" si="129"/>
        <v>0</v>
      </c>
      <c r="I353" s="91">
        <f t="shared" si="130"/>
        <v>0</v>
      </c>
      <c r="J353" s="16"/>
      <c r="M353" s="95"/>
      <c r="N353" s="85"/>
      <c r="O353" s="87">
        <f t="shared" ref="O353:O362" si="144">O352-($O$351-$O$363)/12</f>
        <v>0</v>
      </c>
      <c r="P353" s="41"/>
      <c r="Q353" s="80">
        <f t="shared" si="134"/>
        <v>0</v>
      </c>
      <c r="R353" s="18"/>
      <c r="S353" s="90">
        <f>SUM($C$40:C353)</f>
        <v>52614.309948772127</v>
      </c>
      <c r="T353" s="81"/>
      <c r="U353" s="80">
        <f>SUM($CD$32:CD347)</f>
        <v>52614.309948772338</v>
      </c>
      <c r="V353" s="18"/>
      <c r="W353" s="18"/>
      <c r="X353" s="18"/>
      <c r="AC353" s="3" t="s">
        <v>45</v>
      </c>
      <c r="CB353">
        <f t="shared" si="121"/>
        <v>320</v>
      </c>
      <c r="CC353" s="2" t="str">
        <f t="shared" si="116"/>
        <v/>
      </c>
      <c r="CD353" s="4" t="str">
        <f t="shared" si="117"/>
        <v/>
      </c>
      <c r="CE353" s="1" t="str">
        <f t="shared" si="118"/>
        <v/>
      </c>
      <c r="CF353" s="4" t="str">
        <f t="shared" si="119"/>
        <v/>
      </c>
      <c r="CG353" s="4">
        <f t="shared" si="135"/>
        <v>0</v>
      </c>
      <c r="CH353" s="4">
        <f t="shared" si="122"/>
        <v>0</v>
      </c>
      <c r="CI353" s="4">
        <f t="shared" si="120"/>
        <v>0</v>
      </c>
      <c r="CK353" s="83">
        <f t="shared" si="133"/>
        <v>0</v>
      </c>
      <c r="CL353" s="1">
        <f t="shared" si="124"/>
        <v>1250</v>
      </c>
      <c r="CM353" s="1">
        <f t="shared" si="131"/>
        <v>1250</v>
      </c>
      <c r="CN353" s="83">
        <f t="shared" si="132"/>
        <v>0</v>
      </c>
      <c r="CO353" s="74" t="str">
        <f t="shared" si="142"/>
        <v/>
      </c>
    </row>
    <row r="354" spans="1:93" hidden="1" x14ac:dyDescent="0.35">
      <c r="A354" s="74" t="str">
        <f t="shared" si="125"/>
        <v/>
      </c>
      <c r="B354" s="75" t="str">
        <f t="shared" si="126"/>
        <v/>
      </c>
      <c r="C354" s="76">
        <f t="shared" si="127"/>
        <v>0</v>
      </c>
      <c r="D354" s="77">
        <f t="shared" si="128"/>
        <v>0</v>
      </c>
      <c r="E354" s="76">
        <f t="shared" si="140"/>
        <v>0</v>
      </c>
      <c r="F354" s="76"/>
      <c r="G354" s="76">
        <f t="shared" si="143"/>
        <v>0</v>
      </c>
      <c r="H354" s="76">
        <f t="shared" si="129"/>
        <v>0</v>
      </c>
      <c r="I354" s="91">
        <f t="shared" si="130"/>
        <v>0</v>
      </c>
      <c r="J354" s="16"/>
      <c r="M354" s="95"/>
      <c r="N354" s="85"/>
      <c r="O354" s="87">
        <f t="shared" si="144"/>
        <v>0</v>
      </c>
      <c r="P354" s="41"/>
      <c r="Q354" s="80">
        <f t="shared" si="134"/>
        <v>0</v>
      </c>
      <c r="R354" s="18"/>
      <c r="S354" s="90">
        <f>SUM($C$40:C354)</f>
        <v>52614.309948772127</v>
      </c>
      <c r="T354" s="81"/>
      <c r="U354" s="80">
        <f>SUM($CD$32:CD348)</f>
        <v>52614.309948772338</v>
      </c>
      <c r="V354" s="18"/>
      <c r="W354" s="18"/>
      <c r="X354" s="18"/>
      <c r="AC354" s="3" t="s">
        <v>45</v>
      </c>
      <c r="CB354">
        <f t="shared" si="121"/>
        <v>321</v>
      </c>
      <c r="CC354" s="2" t="str">
        <f t="shared" ref="CC354:CC408" si="145">IF(CI353&lt;1,"",$CF$8)</f>
        <v/>
      </c>
      <c r="CD354" s="4" t="str">
        <f t="shared" ref="CD354:CD408" si="146">IF(CI353&lt;1,"",(CI353*(CC354*30)/360))</f>
        <v/>
      </c>
      <c r="CE354" s="1" t="str">
        <f t="shared" ref="CE354:CE408" si="147">IF(CI353&lt;1,"",$CF$10)</f>
        <v/>
      </c>
      <c r="CF354" s="4" t="str">
        <f t="shared" ref="CF354:CF408" si="148">IF(CI353&lt;1,"",$CF$15)</f>
        <v/>
      </c>
      <c r="CG354" s="4">
        <f t="shared" si="135"/>
        <v>0</v>
      </c>
      <c r="CH354" s="4">
        <f t="shared" si="122"/>
        <v>0</v>
      </c>
      <c r="CI354" s="4">
        <f t="shared" ref="CI354:CI408" si="149">IF(CI353-CH354&lt;1,0,CI353-CH354)</f>
        <v>0</v>
      </c>
      <c r="CK354" s="83">
        <f t="shared" si="133"/>
        <v>0</v>
      </c>
      <c r="CL354" s="1">
        <f t="shared" si="124"/>
        <v>1250</v>
      </c>
      <c r="CM354" s="1">
        <f t="shared" si="131"/>
        <v>1250</v>
      </c>
      <c r="CN354" s="83">
        <f t="shared" si="132"/>
        <v>0</v>
      </c>
      <c r="CO354" s="74" t="str">
        <f t="shared" si="142"/>
        <v/>
      </c>
    </row>
    <row r="355" spans="1:93" hidden="1" x14ac:dyDescent="0.35">
      <c r="A355" s="74" t="str">
        <f t="shared" si="125"/>
        <v/>
      </c>
      <c r="B355" s="75" t="str">
        <f t="shared" si="126"/>
        <v/>
      </c>
      <c r="C355" s="76">
        <f t="shared" si="127"/>
        <v>0</v>
      </c>
      <c r="D355" s="77">
        <f t="shared" si="128"/>
        <v>0</v>
      </c>
      <c r="E355" s="76">
        <f t="shared" si="140"/>
        <v>0</v>
      </c>
      <c r="F355" s="76"/>
      <c r="G355" s="76">
        <f t="shared" si="143"/>
        <v>0</v>
      </c>
      <c r="H355" s="76">
        <f t="shared" si="129"/>
        <v>0</v>
      </c>
      <c r="I355" s="91">
        <f t="shared" si="130"/>
        <v>0</v>
      </c>
      <c r="J355" s="16"/>
      <c r="M355" s="95"/>
      <c r="N355" s="85"/>
      <c r="O355" s="87">
        <f t="shared" si="144"/>
        <v>0</v>
      </c>
      <c r="P355" s="41"/>
      <c r="Q355" s="80">
        <f t="shared" si="134"/>
        <v>0</v>
      </c>
      <c r="R355" s="18"/>
      <c r="S355" s="90">
        <f>SUM($C$40:C355)</f>
        <v>52614.309948772127</v>
      </c>
      <c r="T355" s="81"/>
      <c r="U355" s="80">
        <f>SUM($CD$32:CD349)</f>
        <v>52614.309948772338</v>
      </c>
      <c r="V355" s="18"/>
      <c r="W355" s="18"/>
      <c r="X355" s="18"/>
      <c r="AC355" s="3" t="s">
        <v>45</v>
      </c>
      <c r="CB355">
        <f t="shared" ref="CB355:CB408" si="150">SUM(CB354+1)</f>
        <v>322</v>
      </c>
      <c r="CC355" s="2" t="str">
        <f t="shared" si="145"/>
        <v/>
      </c>
      <c r="CD355" s="4" t="str">
        <f t="shared" si="146"/>
        <v/>
      </c>
      <c r="CE355" s="1" t="str">
        <f t="shared" si="147"/>
        <v/>
      </c>
      <c r="CF355" s="4" t="str">
        <f t="shared" si="148"/>
        <v/>
      </c>
      <c r="CG355" s="4">
        <f t="shared" si="135"/>
        <v>0</v>
      </c>
      <c r="CH355" s="4">
        <f t="shared" ref="CH355:CH408" si="151">IF(CI354&lt;1,0,(CE355+CF355+CG355)-CD355)</f>
        <v>0</v>
      </c>
      <c r="CI355" s="4">
        <f t="shared" si="149"/>
        <v>0</v>
      </c>
      <c r="CK355" s="83">
        <f t="shared" si="133"/>
        <v>0</v>
      </c>
      <c r="CL355" s="1">
        <f t="shared" si="124"/>
        <v>1250</v>
      </c>
      <c r="CM355" s="1">
        <f t="shared" si="131"/>
        <v>1250</v>
      </c>
      <c r="CN355" s="83">
        <f t="shared" si="132"/>
        <v>0</v>
      </c>
      <c r="CO355" s="74" t="str">
        <f t="shared" si="142"/>
        <v/>
      </c>
    </row>
    <row r="356" spans="1:93" hidden="1" x14ac:dyDescent="0.35">
      <c r="A356" s="74" t="str">
        <f t="shared" si="125"/>
        <v/>
      </c>
      <c r="B356" s="75" t="str">
        <f t="shared" si="126"/>
        <v/>
      </c>
      <c r="C356" s="76">
        <f t="shared" si="127"/>
        <v>0</v>
      </c>
      <c r="D356" s="77">
        <f t="shared" si="128"/>
        <v>0</v>
      </c>
      <c r="E356" s="76">
        <f t="shared" si="140"/>
        <v>0</v>
      </c>
      <c r="F356" s="76"/>
      <c r="G356" s="76">
        <f t="shared" si="143"/>
        <v>0</v>
      </c>
      <c r="H356" s="76">
        <f t="shared" si="129"/>
        <v>0</v>
      </c>
      <c r="I356" s="91">
        <f t="shared" si="130"/>
        <v>0</v>
      </c>
      <c r="J356" s="16"/>
      <c r="M356" s="95"/>
      <c r="N356" s="85"/>
      <c r="O356" s="87">
        <f t="shared" si="144"/>
        <v>0</v>
      </c>
      <c r="P356" s="41"/>
      <c r="Q356" s="80">
        <f t="shared" si="134"/>
        <v>0</v>
      </c>
      <c r="R356" s="18"/>
      <c r="S356" s="90">
        <f>SUM($C$40:C356)</f>
        <v>52614.309948772127</v>
      </c>
      <c r="T356" s="81"/>
      <c r="U356" s="80">
        <f>SUM($CD$32:CD350)</f>
        <v>52614.309948772338</v>
      </c>
      <c r="V356" s="18"/>
      <c r="W356" s="18"/>
      <c r="X356" s="18"/>
      <c r="AC356" s="3" t="s">
        <v>45</v>
      </c>
      <c r="CB356">
        <f t="shared" si="150"/>
        <v>323</v>
      </c>
      <c r="CC356" s="2" t="str">
        <f t="shared" si="145"/>
        <v/>
      </c>
      <c r="CD356" s="4" t="str">
        <f t="shared" si="146"/>
        <v/>
      </c>
      <c r="CE356" s="1" t="str">
        <f t="shared" si="147"/>
        <v/>
      </c>
      <c r="CF356" s="4" t="str">
        <f t="shared" si="148"/>
        <v/>
      </c>
      <c r="CG356" s="4">
        <f t="shared" si="135"/>
        <v>0</v>
      </c>
      <c r="CH356" s="4">
        <f t="shared" si="151"/>
        <v>0</v>
      </c>
      <c r="CI356" s="4">
        <f t="shared" si="149"/>
        <v>0</v>
      </c>
      <c r="CK356" s="83">
        <f t="shared" si="133"/>
        <v>0</v>
      </c>
      <c r="CL356" s="1">
        <f t="shared" si="124"/>
        <v>1250</v>
      </c>
      <c r="CM356" s="1">
        <f t="shared" si="131"/>
        <v>1250</v>
      </c>
      <c r="CN356" s="83">
        <f t="shared" si="132"/>
        <v>0</v>
      </c>
      <c r="CO356" s="74" t="str">
        <f t="shared" si="142"/>
        <v/>
      </c>
    </row>
    <row r="357" spans="1:93" hidden="1" x14ac:dyDescent="0.35">
      <c r="A357" s="74" t="str">
        <f t="shared" si="125"/>
        <v/>
      </c>
      <c r="B357" s="75" t="str">
        <f t="shared" si="126"/>
        <v/>
      </c>
      <c r="C357" s="76">
        <f t="shared" si="127"/>
        <v>0</v>
      </c>
      <c r="D357" s="77">
        <f t="shared" si="128"/>
        <v>0</v>
      </c>
      <c r="E357" s="76">
        <f t="shared" si="140"/>
        <v>0</v>
      </c>
      <c r="F357" s="76"/>
      <c r="G357" s="76">
        <f t="shared" si="143"/>
        <v>0</v>
      </c>
      <c r="H357" s="76">
        <f t="shared" si="129"/>
        <v>0</v>
      </c>
      <c r="I357" s="91">
        <f t="shared" si="130"/>
        <v>0</v>
      </c>
      <c r="J357" s="16"/>
      <c r="M357" s="95"/>
      <c r="N357" s="85"/>
      <c r="O357" s="87">
        <f t="shared" si="144"/>
        <v>0</v>
      </c>
      <c r="P357" s="41"/>
      <c r="Q357" s="80">
        <f t="shared" si="134"/>
        <v>0</v>
      </c>
      <c r="R357" s="18"/>
      <c r="S357" s="90">
        <f>SUM($C$40:C357)</f>
        <v>52614.309948772127</v>
      </c>
      <c r="T357" s="81"/>
      <c r="U357" s="80">
        <f>SUM($CD$32:CD351)</f>
        <v>52614.309948772338</v>
      </c>
      <c r="V357" s="18"/>
      <c r="W357" s="18"/>
      <c r="X357" s="18"/>
      <c r="AC357" s="3" t="s">
        <v>45</v>
      </c>
      <c r="CB357">
        <f t="shared" si="150"/>
        <v>324</v>
      </c>
      <c r="CC357" s="2" t="str">
        <f t="shared" si="145"/>
        <v/>
      </c>
      <c r="CD357" s="4" t="str">
        <f t="shared" si="146"/>
        <v/>
      </c>
      <c r="CE357" s="1" t="str">
        <f t="shared" si="147"/>
        <v/>
      </c>
      <c r="CF357" s="4" t="str">
        <f t="shared" si="148"/>
        <v/>
      </c>
      <c r="CG357" s="4">
        <f t="shared" si="135"/>
        <v>0</v>
      </c>
      <c r="CH357" s="4">
        <f t="shared" si="151"/>
        <v>0</v>
      </c>
      <c r="CI357" s="4">
        <f t="shared" si="149"/>
        <v>0</v>
      </c>
      <c r="CK357" s="83">
        <f t="shared" si="133"/>
        <v>0</v>
      </c>
      <c r="CL357" s="1">
        <f t="shared" si="124"/>
        <v>1250</v>
      </c>
      <c r="CM357" s="1">
        <f t="shared" si="131"/>
        <v>1250</v>
      </c>
      <c r="CN357" s="83">
        <f t="shared" si="132"/>
        <v>0</v>
      </c>
      <c r="CO357" s="74" t="str">
        <f t="shared" si="142"/>
        <v/>
      </c>
    </row>
    <row r="358" spans="1:93" hidden="1" x14ac:dyDescent="0.35">
      <c r="A358" s="74" t="str">
        <f t="shared" si="125"/>
        <v/>
      </c>
      <c r="B358" s="75" t="str">
        <f t="shared" si="126"/>
        <v/>
      </c>
      <c r="C358" s="76">
        <f t="shared" si="127"/>
        <v>0</v>
      </c>
      <c r="D358" s="77">
        <f t="shared" si="128"/>
        <v>0</v>
      </c>
      <c r="E358" s="76">
        <f t="shared" si="140"/>
        <v>0</v>
      </c>
      <c r="F358" s="76"/>
      <c r="G358" s="76">
        <f t="shared" si="143"/>
        <v>0</v>
      </c>
      <c r="H358" s="76">
        <f t="shared" si="129"/>
        <v>0</v>
      </c>
      <c r="I358" s="91">
        <f t="shared" si="130"/>
        <v>0</v>
      </c>
      <c r="J358" s="16"/>
      <c r="M358" s="95"/>
      <c r="N358" s="85"/>
      <c r="O358" s="87">
        <f t="shared" si="144"/>
        <v>0</v>
      </c>
      <c r="P358" s="41"/>
      <c r="Q358" s="80">
        <f t="shared" si="134"/>
        <v>0</v>
      </c>
      <c r="R358" s="18"/>
      <c r="S358" s="90">
        <f>SUM($C$40:C358)</f>
        <v>52614.309948772127</v>
      </c>
      <c r="T358" s="81"/>
      <c r="U358" s="80">
        <f>SUM($CD$32:CD352)</f>
        <v>52614.309948772338</v>
      </c>
      <c r="V358" s="18"/>
      <c r="W358" s="18"/>
      <c r="X358" s="18"/>
      <c r="AC358" s="3" t="s">
        <v>45</v>
      </c>
      <c r="CB358">
        <f t="shared" si="150"/>
        <v>325</v>
      </c>
      <c r="CC358" s="2" t="str">
        <f t="shared" si="145"/>
        <v/>
      </c>
      <c r="CD358" s="4" t="str">
        <f t="shared" si="146"/>
        <v/>
      </c>
      <c r="CE358" s="1" t="str">
        <f t="shared" si="147"/>
        <v/>
      </c>
      <c r="CF358" s="4" t="str">
        <f t="shared" si="148"/>
        <v/>
      </c>
      <c r="CG358" s="4">
        <f t="shared" si="135"/>
        <v>0</v>
      </c>
      <c r="CH358" s="4">
        <f t="shared" si="151"/>
        <v>0</v>
      </c>
      <c r="CI358" s="4">
        <f t="shared" si="149"/>
        <v>0</v>
      </c>
      <c r="CK358" s="83">
        <f t="shared" si="133"/>
        <v>0</v>
      </c>
      <c r="CL358" s="1">
        <f t="shared" si="124"/>
        <v>1250</v>
      </c>
      <c r="CM358" s="1">
        <f t="shared" si="131"/>
        <v>1250</v>
      </c>
      <c r="CN358" s="83">
        <f t="shared" si="132"/>
        <v>0</v>
      </c>
      <c r="CO358" s="74" t="str">
        <f t="shared" si="142"/>
        <v/>
      </c>
    </row>
    <row r="359" spans="1:93" hidden="1" x14ac:dyDescent="0.35">
      <c r="A359" s="74" t="str">
        <f t="shared" si="125"/>
        <v/>
      </c>
      <c r="B359" s="75" t="str">
        <f t="shared" si="126"/>
        <v/>
      </c>
      <c r="C359" s="76">
        <f t="shared" si="127"/>
        <v>0</v>
      </c>
      <c r="D359" s="77">
        <f t="shared" si="128"/>
        <v>0</v>
      </c>
      <c r="E359" s="76">
        <f t="shared" si="140"/>
        <v>0</v>
      </c>
      <c r="F359" s="76"/>
      <c r="G359" s="76">
        <f t="shared" si="143"/>
        <v>0</v>
      </c>
      <c r="H359" s="76">
        <f t="shared" si="129"/>
        <v>0</v>
      </c>
      <c r="I359" s="91">
        <f t="shared" si="130"/>
        <v>0</v>
      </c>
      <c r="J359" s="16"/>
      <c r="M359" s="95"/>
      <c r="N359" s="85"/>
      <c r="O359" s="87">
        <f t="shared" si="144"/>
        <v>0</v>
      </c>
      <c r="P359" s="41"/>
      <c r="Q359" s="80">
        <f t="shared" si="134"/>
        <v>0</v>
      </c>
      <c r="R359" s="18"/>
      <c r="S359" s="90">
        <f>SUM($C$40:C359)</f>
        <v>52614.309948772127</v>
      </c>
      <c r="T359" s="81"/>
      <c r="U359" s="80">
        <f>SUM($CD$32:CD353)</f>
        <v>52614.309948772338</v>
      </c>
      <c r="V359" s="18"/>
      <c r="W359" s="18"/>
      <c r="X359" s="18"/>
      <c r="AC359" s="3" t="s">
        <v>45</v>
      </c>
      <c r="CB359">
        <f t="shared" si="150"/>
        <v>326</v>
      </c>
      <c r="CC359" s="2" t="str">
        <f t="shared" si="145"/>
        <v/>
      </c>
      <c r="CD359" s="4" t="str">
        <f t="shared" si="146"/>
        <v/>
      </c>
      <c r="CE359" s="1" t="str">
        <f t="shared" si="147"/>
        <v/>
      </c>
      <c r="CF359" s="4" t="str">
        <f t="shared" si="148"/>
        <v/>
      </c>
      <c r="CG359" s="4">
        <f t="shared" si="135"/>
        <v>0</v>
      </c>
      <c r="CH359" s="4">
        <f t="shared" si="151"/>
        <v>0</v>
      </c>
      <c r="CI359" s="4">
        <f t="shared" si="149"/>
        <v>0</v>
      </c>
      <c r="CK359" s="83">
        <f t="shared" si="133"/>
        <v>0</v>
      </c>
      <c r="CL359" s="1">
        <f t="shared" si="124"/>
        <v>1250</v>
      </c>
      <c r="CM359" s="1">
        <f t="shared" si="131"/>
        <v>1250</v>
      </c>
      <c r="CN359" s="83">
        <f t="shared" si="132"/>
        <v>0</v>
      </c>
      <c r="CO359" s="74" t="str">
        <f t="shared" si="142"/>
        <v/>
      </c>
    </row>
    <row r="360" spans="1:93" hidden="1" x14ac:dyDescent="0.35">
      <c r="A360" s="74" t="str">
        <f t="shared" si="125"/>
        <v/>
      </c>
      <c r="B360" s="75" t="str">
        <f t="shared" si="126"/>
        <v/>
      </c>
      <c r="C360" s="76">
        <f t="shared" si="127"/>
        <v>0</v>
      </c>
      <c r="D360" s="77">
        <f t="shared" si="128"/>
        <v>0</v>
      </c>
      <c r="E360" s="76">
        <f t="shared" si="140"/>
        <v>0</v>
      </c>
      <c r="F360" s="76"/>
      <c r="G360" s="76">
        <f t="shared" si="143"/>
        <v>0</v>
      </c>
      <c r="H360" s="76">
        <f t="shared" si="129"/>
        <v>0</v>
      </c>
      <c r="I360" s="91">
        <f t="shared" si="130"/>
        <v>0</v>
      </c>
      <c r="J360" s="16"/>
      <c r="M360" s="95"/>
      <c r="N360" s="85"/>
      <c r="O360" s="87">
        <f t="shared" si="144"/>
        <v>0</v>
      </c>
      <c r="P360" s="41"/>
      <c r="Q360" s="80">
        <f t="shared" si="134"/>
        <v>0</v>
      </c>
      <c r="R360" s="18"/>
      <c r="S360" s="90">
        <f>SUM($C$40:C360)</f>
        <v>52614.309948772127</v>
      </c>
      <c r="T360" s="81"/>
      <c r="U360" s="80">
        <f>SUM($CD$32:CD354)</f>
        <v>52614.309948772338</v>
      </c>
      <c r="V360" s="18"/>
      <c r="W360" s="18"/>
      <c r="X360" s="18"/>
      <c r="AC360" s="3" t="s">
        <v>45</v>
      </c>
      <c r="CB360">
        <f t="shared" si="150"/>
        <v>327</v>
      </c>
      <c r="CC360" s="2" t="str">
        <f t="shared" si="145"/>
        <v/>
      </c>
      <c r="CD360" s="4" t="str">
        <f t="shared" si="146"/>
        <v/>
      </c>
      <c r="CE360" s="1" t="str">
        <f t="shared" si="147"/>
        <v/>
      </c>
      <c r="CF360" s="4" t="str">
        <f t="shared" si="148"/>
        <v/>
      </c>
      <c r="CG360" s="4">
        <f t="shared" si="135"/>
        <v>0</v>
      </c>
      <c r="CH360" s="4">
        <f t="shared" si="151"/>
        <v>0</v>
      </c>
      <c r="CI360" s="4">
        <f t="shared" si="149"/>
        <v>0</v>
      </c>
      <c r="CK360" s="83">
        <f t="shared" si="133"/>
        <v>0</v>
      </c>
      <c r="CL360" s="1">
        <f t="shared" ref="CL360:CL423" si="152">$D$40/2</f>
        <v>1250</v>
      </c>
      <c r="CM360" s="1">
        <f t="shared" si="131"/>
        <v>1250</v>
      </c>
      <c r="CN360" s="83">
        <f t="shared" si="132"/>
        <v>0</v>
      </c>
      <c r="CO360" s="74" t="str">
        <f t="shared" si="142"/>
        <v/>
      </c>
    </row>
    <row r="361" spans="1:93" hidden="1" x14ac:dyDescent="0.35">
      <c r="A361" s="74" t="str">
        <f t="shared" ref="A361:A414" si="153">IF(I360&lt;1,"",A360+1)</f>
        <v/>
      </c>
      <c r="B361" s="75" t="str">
        <f t="shared" ref="B361:B414" si="154">IF(I360&lt;1,"",$E$8)</f>
        <v/>
      </c>
      <c r="C361" s="76">
        <f t="shared" ref="C361:C414" si="155">IF(I360&lt;1,0,(I360*(B361*30)/360))</f>
        <v>0</v>
      </c>
      <c r="D361" s="77">
        <f t="shared" ref="D361:D414" si="156">IF(I360 &gt; 1, IF(I360-D360&lt;1,(I360+C361),$E$10), 0)</f>
        <v>0</v>
      </c>
      <c r="E361" s="76">
        <f t="shared" si="140"/>
        <v>0</v>
      </c>
      <c r="F361" s="76"/>
      <c r="G361" s="76">
        <f t="shared" si="143"/>
        <v>0</v>
      </c>
      <c r="H361" s="76">
        <f t="shared" ref="H361:H414" si="157">IF(I360&lt;1,0,IF((D361+E361+G361)-C361&gt;=(I360),(I360),(D361+E361+G361)-C361))</f>
        <v>0</v>
      </c>
      <c r="I361" s="91">
        <f t="shared" ref="I361:I414" si="158">IF(I360-H361&lt;1,0,I360-H361)</f>
        <v>0</v>
      </c>
      <c r="J361" s="16"/>
      <c r="M361" s="95"/>
      <c r="N361" s="85"/>
      <c r="O361" s="87">
        <f t="shared" si="144"/>
        <v>0</v>
      </c>
      <c r="P361" s="41"/>
      <c r="Q361" s="80">
        <f t="shared" si="134"/>
        <v>0</v>
      </c>
      <c r="R361" s="18"/>
      <c r="S361" s="90">
        <f>SUM($C$40:C361)</f>
        <v>52614.309948772127</v>
      </c>
      <c r="T361" s="81"/>
      <c r="U361" s="80">
        <f>SUM($CD$32:CD355)</f>
        <v>52614.309948772338</v>
      </c>
      <c r="V361" s="18"/>
      <c r="W361" s="18"/>
      <c r="X361" s="18"/>
      <c r="AC361" s="3" t="s">
        <v>45</v>
      </c>
      <c r="CB361">
        <f t="shared" si="150"/>
        <v>328</v>
      </c>
      <c r="CC361" s="2" t="str">
        <f t="shared" si="145"/>
        <v/>
      </c>
      <c r="CD361" s="4" t="str">
        <f t="shared" si="146"/>
        <v/>
      </c>
      <c r="CE361" s="1" t="str">
        <f t="shared" si="147"/>
        <v/>
      </c>
      <c r="CF361" s="4" t="str">
        <f t="shared" si="148"/>
        <v/>
      </c>
      <c r="CG361" s="4">
        <f t="shared" si="135"/>
        <v>0</v>
      </c>
      <c r="CH361" s="4">
        <f t="shared" si="151"/>
        <v>0</v>
      </c>
      <c r="CI361" s="4">
        <f t="shared" si="149"/>
        <v>0</v>
      </c>
      <c r="CK361" s="83">
        <f t="shared" si="133"/>
        <v>0</v>
      </c>
      <c r="CL361" s="1">
        <f t="shared" si="152"/>
        <v>1250</v>
      </c>
      <c r="CM361" s="1">
        <f t="shared" ref="CM361:CM424" si="159">CL361-CK361</f>
        <v>1250</v>
      </c>
      <c r="CN361" s="83">
        <f t="shared" ref="CN361:CN424" si="160">IF(CN360-CM361&lt;0,0,CN360-CM361)</f>
        <v>0</v>
      </c>
      <c r="CO361" s="74" t="str">
        <f t="shared" si="142"/>
        <v/>
      </c>
    </row>
    <row r="362" spans="1:93" hidden="1" x14ac:dyDescent="0.35">
      <c r="A362" s="74" t="str">
        <f t="shared" si="153"/>
        <v/>
      </c>
      <c r="B362" s="75" t="str">
        <f t="shared" si="154"/>
        <v/>
      </c>
      <c r="C362" s="76">
        <f t="shared" si="155"/>
        <v>0</v>
      </c>
      <c r="D362" s="77">
        <f t="shared" si="156"/>
        <v>0</v>
      </c>
      <c r="E362" s="76">
        <f t="shared" si="140"/>
        <v>0</v>
      </c>
      <c r="F362" s="76"/>
      <c r="G362" s="76">
        <f t="shared" si="143"/>
        <v>0</v>
      </c>
      <c r="H362" s="76">
        <f t="shared" si="157"/>
        <v>0</v>
      </c>
      <c r="I362" s="91">
        <f t="shared" si="158"/>
        <v>0</v>
      </c>
      <c r="J362" s="16"/>
      <c r="M362" s="95"/>
      <c r="N362" s="85"/>
      <c r="O362" s="87">
        <f t="shared" si="144"/>
        <v>0</v>
      </c>
      <c r="P362" s="41"/>
      <c r="Q362" s="80">
        <f t="shared" si="134"/>
        <v>0</v>
      </c>
      <c r="R362" s="18"/>
      <c r="S362" s="90">
        <f>SUM($C$40:C362)</f>
        <v>52614.309948772127</v>
      </c>
      <c r="T362" s="81"/>
      <c r="U362" s="80">
        <f>SUM($CD$32:CD356)</f>
        <v>52614.309948772338</v>
      </c>
      <c r="V362" s="18"/>
      <c r="W362" s="18"/>
      <c r="X362" s="18"/>
      <c r="AC362" s="3" t="s">
        <v>45</v>
      </c>
      <c r="CB362">
        <f t="shared" si="150"/>
        <v>329</v>
      </c>
      <c r="CC362" s="2" t="str">
        <f t="shared" si="145"/>
        <v/>
      </c>
      <c r="CD362" s="4" t="str">
        <f t="shared" si="146"/>
        <v/>
      </c>
      <c r="CE362" s="1" t="str">
        <f t="shared" si="147"/>
        <v/>
      </c>
      <c r="CF362" s="4" t="str">
        <f t="shared" si="148"/>
        <v/>
      </c>
      <c r="CG362" s="4">
        <f t="shared" si="135"/>
        <v>0</v>
      </c>
      <c r="CH362" s="4">
        <f t="shared" si="151"/>
        <v>0</v>
      </c>
      <c r="CI362" s="4">
        <f t="shared" si="149"/>
        <v>0</v>
      </c>
      <c r="CK362" s="83">
        <f t="shared" ref="CK362:CK425" si="161">(CN361*($CK$38*13.85))/360</f>
        <v>0</v>
      </c>
      <c r="CL362" s="1">
        <f t="shared" si="152"/>
        <v>1250</v>
      </c>
      <c r="CM362" s="1">
        <f t="shared" si="159"/>
        <v>1250</v>
      </c>
      <c r="CN362" s="83">
        <f t="shared" si="160"/>
        <v>0</v>
      </c>
      <c r="CO362" s="74" t="str">
        <f t="shared" si="142"/>
        <v/>
      </c>
    </row>
    <row r="363" spans="1:93" hidden="1" x14ac:dyDescent="0.35">
      <c r="A363" s="74" t="str">
        <f t="shared" si="153"/>
        <v/>
      </c>
      <c r="B363" s="75" t="str">
        <f t="shared" si="154"/>
        <v/>
      </c>
      <c r="C363" s="76">
        <f t="shared" si="155"/>
        <v>0</v>
      </c>
      <c r="D363" s="77">
        <f t="shared" si="156"/>
        <v>0</v>
      </c>
      <c r="E363" s="76">
        <f t="shared" si="140"/>
        <v>0</v>
      </c>
      <c r="F363" s="76"/>
      <c r="G363" s="76">
        <f t="shared" si="143"/>
        <v>0</v>
      </c>
      <c r="H363" s="76">
        <f t="shared" si="157"/>
        <v>0</v>
      </c>
      <c r="I363" s="91">
        <f t="shared" si="158"/>
        <v>0</v>
      </c>
      <c r="J363" s="16"/>
      <c r="M363" s="95"/>
      <c r="N363" s="85" t="s">
        <v>45</v>
      </c>
      <c r="O363" s="87">
        <f>CN741</f>
        <v>0</v>
      </c>
      <c r="P363" s="41"/>
      <c r="Q363" s="80">
        <f t="shared" si="134"/>
        <v>0</v>
      </c>
      <c r="R363" s="18"/>
      <c r="S363" s="90">
        <f>SUM($C$40:C363)</f>
        <v>52614.309948772127</v>
      </c>
      <c r="T363" s="81">
        <v>27</v>
      </c>
      <c r="U363" s="80">
        <f>SUM($CD$32:CD357)</f>
        <v>52614.309948772338</v>
      </c>
      <c r="V363" s="18"/>
      <c r="W363" s="18"/>
      <c r="X363" s="18"/>
      <c r="AC363" s="3" t="s">
        <v>45</v>
      </c>
      <c r="CB363">
        <f t="shared" si="150"/>
        <v>330</v>
      </c>
      <c r="CC363" s="2" t="str">
        <f t="shared" si="145"/>
        <v/>
      </c>
      <c r="CD363" s="4" t="str">
        <f t="shared" si="146"/>
        <v/>
      </c>
      <c r="CE363" s="1" t="str">
        <f t="shared" si="147"/>
        <v/>
      </c>
      <c r="CF363" s="4" t="str">
        <f t="shared" si="148"/>
        <v/>
      </c>
      <c r="CG363" s="4">
        <f t="shared" si="135"/>
        <v>0</v>
      </c>
      <c r="CH363" s="4">
        <f t="shared" si="151"/>
        <v>0</v>
      </c>
      <c r="CI363" s="4">
        <f t="shared" si="149"/>
        <v>0</v>
      </c>
      <c r="CK363" s="83">
        <f t="shared" si="161"/>
        <v>0</v>
      </c>
      <c r="CL363" s="1">
        <f t="shared" si="152"/>
        <v>1250</v>
      </c>
      <c r="CM363" s="1">
        <f t="shared" si="159"/>
        <v>1250</v>
      </c>
      <c r="CN363" s="83">
        <f t="shared" si="160"/>
        <v>0</v>
      </c>
      <c r="CO363" s="74" t="str">
        <f t="shared" si="142"/>
        <v/>
      </c>
    </row>
    <row r="364" spans="1:93" hidden="1" x14ac:dyDescent="0.35">
      <c r="A364" s="74" t="str">
        <f t="shared" si="153"/>
        <v/>
      </c>
      <c r="B364" s="75" t="str">
        <f t="shared" si="154"/>
        <v/>
      </c>
      <c r="C364" s="76">
        <f t="shared" si="155"/>
        <v>0</v>
      </c>
      <c r="D364" s="77">
        <f t="shared" si="156"/>
        <v>0</v>
      </c>
      <c r="E364" s="76">
        <f t="shared" si="140"/>
        <v>0</v>
      </c>
      <c r="F364" s="76"/>
      <c r="G364" s="76">
        <f t="shared" si="143"/>
        <v>0</v>
      </c>
      <c r="H364" s="76">
        <f t="shared" si="157"/>
        <v>0</v>
      </c>
      <c r="I364" s="91">
        <f t="shared" si="158"/>
        <v>0</v>
      </c>
      <c r="J364" s="16"/>
      <c r="M364" s="95"/>
      <c r="N364" s="85"/>
      <c r="O364" s="87">
        <f>O363-($O363-$O$375)/12</f>
        <v>0</v>
      </c>
      <c r="P364" s="41"/>
      <c r="Q364" s="80">
        <f t="shared" si="134"/>
        <v>0</v>
      </c>
      <c r="R364" s="18"/>
      <c r="S364" s="90">
        <f>SUM($C$40:C364)</f>
        <v>52614.309948772127</v>
      </c>
      <c r="T364" s="81"/>
      <c r="U364" s="80">
        <f>SUM($CD$32:CD358)</f>
        <v>52614.309948772338</v>
      </c>
      <c r="V364" s="18"/>
      <c r="W364" s="18"/>
      <c r="X364" s="18"/>
      <c r="AC364" s="3" t="s">
        <v>45</v>
      </c>
      <c r="CB364">
        <f t="shared" si="150"/>
        <v>331</v>
      </c>
      <c r="CC364" s="2" t="str">
        <f t="shared" si="145"/>
        <v/>
      </c>
      <c r="CD364" s="4" t="str">
        <f t="shared" si="146"/>
        <v/>
      </c>
      <c r="CE364" s="1" t="str">
        <f t="shared" si="147"/>
        <v/>
      </c>
      <c r="CF364" s="4" t="str">
        <f t="shared" si="148"/>
        <v/>
      </c>
      <c r="CG364" s="4">
        <f t="shared" si="135"/>
        <v>0</v>
      </c>
      <c r="CH364" s="4">
        <f t="shared" si="151"/>
        <v>0</v>
      </c>
      <c r="CI364" s="4">
        <f t="shared" si="149"/>
        <v>0</v>
      </c>
      <c r="CK364" s="83">
        <f t="shared" si="161"/>
        <v>0</v>
      </c>
      <c r="CL364" s="1">
        <f t="shared" si="152"/>
        <v>1250</v>
      </c>
      <c r="CM364" s="1">
        <f t="shared" si="159"/>
        <v>1250</v>
      </c>
      <c r="CN364" s="83">
        <f t="shared" si="160"/>
        <v>0</v>
      </c>
      <c r="CO364" s="74" t="str">
        <f t="shared" si="142"/>
        <v/>
      </c>
    </row>
    <row r="365" spans="1:93" hidden="1" x14ac:dyDescent="0.35">
      <c r="A365" s="74" t="str">
        <f t="shared" si="153"/>
        <v/>
      </c>
      <c r="B365" s="75" t="str">
        <f t="shared" si="154"/>
        <v/>
      </c>
      <c r="C365" s="76">
        <f t="shared" si="155"/>
        <v>0</v>
      </c>
      <c r="D365" s="77">
        <f t="shared" si="156"/>
        <v>0</v>
      </c>
      <c r="E365" s="76">
        <f t="shared" si="140"/>
        <v>0</v>
      </c>
      <c r="F365" s="76"/>
      <c r="G365" s="76">
        <f t="shared" si="143"/>
        <v>0</v>
      </c>
      <c r="H365" s="76">
        <f t="shared" si="157"/>
        <v>0</v>
      </c>
      <c r="I365" s="91">
        <f t="shared" si="158"/>
        <v>0</v>
      </c>
      <c r="J365" s="16"/>
      <c r="M365" s="95"/>
      <c r="N365" s="85"/>
      <c r="O365" s="87">
        <f t="shared" ref="O365:O374" si="162">O364-($O364-$O$375)/12</f>
        <v>0</v>
      </c>
      <c r="P365" s="41"/>
      <c r="Q365" s="80">
        <f t="shared" si="134"/>
        <v>0</v>
      </c>
      <c r="R365" s="18"/>
      <c r="S365" s="90">
        <f>SUM($C$40:C365)</f>
        <v>52614.309948772127</v>
      </c>
      <c r="T365" s="81"/>
      <c r="U365" s="80">
        <f>SUM($CD$32:CD359)</f>
        <v>52614.309948772338</v>
      </c>
      <c r="V365" s="18"/>
      <c r="W365" s="18"/>
      <c r="X365" s="18"/>
      <c r="AC365" s="3" t="s">
        <v>45</v>
      </c>
      <c r="CB365">
        <f t="shared" si="150"/>
        <v>332</v>
      </c>
      <c r="CC365" s="2" t="str">
        <f t="shared" si="145"/>
        <v/>
      </c>
      <c r="CD365" s="4" t="str">
        <f t="shared" si="146"/>
        <v/>
      </c>
      <c r="CE365" s="1" t="str">
        <f t="shared" si="147"/>
        <v/>
      </c>
      <c r="CF365" s="4" t="str">
        <f t="shared" si="148"/>
        <v/>
      </c>
      <c r="CG365" s="4">
        <f t="shared" si="135"/>
        <v>0</v>
      </c>
      <c r="CH365" s="4">
        <f t="shared" si="151"/>
        <v>0</v>
      </c>
      <c r="CI365" s="4">
        <f t="shared" si="149"/>
        <v>0</v>
      </c>
      <c r="CK365" s="83">
        <f t="shared" si="161"/>
        <v>0</v>
      </c>
      <c r="CL365" s="1">
        <f t="shared" si="152"/>
        <v>1250</v>
      </c>
      <c r="CM365" s="1">
        <f t="shared" si="159"/>
        <v>1250</v>
      </c>
      <c r="CN365" s="83">
        <f t="shared" si="160"/>
        <v>0</v>
      </c>
      <c r="CO365" s="74" t="str">
        <f t="shared" si="142"/>
        <v/>
      </c>
    </row>
    <row r="366" spans="1:93" hidden="1" x14ac:dyDescent="0.35">
      <c r="A366" s="74" t="str">
        <f t="shared" si="153"/>
        <v/>
      </c>
      <c r="B366" s="75" t="str">
        <f t="shared" si="154"/>
        <v/>
      </c>
      <c r="C366" s="76">
        <f t="shared" si="155"/>
        <v>0</v>
      </c>
      <c r="D366" s="77">
        <f t="shared" si="156"/>
        <v>0</v>
      </c>
      <c r="E366" s="76">
        <f t="shared" si="140"/>
        <v>0</v>
      </c>
      <c r="F366" s="76"/>
      <c r="G366" s="76">
        <f t="shared" si="143"/>
        <v>0</v>
      </c>
      <c r="H366" s="76">
        <f t="shared" si="157"/>
        <v>0</v>
      </c>
      <c r="I366" s="91">
        <f t="shared" si="158"/>
        <v>0</v>
      </c>
      <c r="J366" s="16"/>
      <c r="M366" s="95"/>
      <c r="N366" s="85"/>
      <c r="O366" s="87">
        <f t="shared" si="162"/>
        <v>0</v>
      </c>
      <c r="P366" s="41"/>
      <c r="Q366" s="80">
        <f t="shared" ref="Q366:Q414" si="163">CI360</f>
        <v>0</v>
      </c>
      <c r="R366" s="18"/>
      <c r="S366" s="90">
        <f>SUM($C$40:C366)</f>
        <v>52614.309948772127</v>
      </c>
      <c r="T366" s="81"/>
      <c r="U366" s="80">
        <f>SUM($CD$32:CD360)</f>
        <v>52614.309948772338</v>
      </c>
      <c r="V366" s="18"/>
      <c r="W366" s="18"/>
      <c r="X366" s="18"/>
      <c r="AC366" s="3" t="s">
        <v>45</v>
      </c>
      <c r="CB366">
        <f t="shared" si="150"/>
        <v>333</v>
      </c>
      <c r="CC366" s="2" t="str">
        <f t="shared" si="145"/>
        <v/>
      </c>
      <c r="CD366" s="4" t="str">
        <f t="shared" si="146"/>
        <v/>
      </c>
      <c r="CE366" s="1" t="str">
        <f t="shared" si="147"/>
        <v/>
      </c>
      <c r="CF366" s="4" t="str">
        <f t="shared" si="148"/>
        <v/>
      </c>
      <c r="CG366" s="4">
        <f t="shared" ref="CG366:CG408" si="164">IF(CI365&lt;1,0,CG354)</f>
        <v>0</v>
      </c>
      <c r="CH366" s="4">
        <f t="shared" si="151"/>
        <v>0</v>
      </c>
      <c r="CI366" s="4">
        <f t="shared" si="149"/>
        <v>0</v>
      </c>
      <c r="CK366" s="83">
        <f t="shared" si="161"/>
        <v>0</v>
      </c>
      <c r="CL366" s="1">
        <f t="shared" si="152"/>
        <v>1250</v>
      </c>
      <c r="CM366" s="1">
        <f t="shared" si="159"/>
        <v>1250</v>
      </c>
      <c r="CN366" s="83">
        <f t="shared" si="160"/>
        <v>0</v>
      </c>
      <c r="CO366" s="74" t="str">
        <f t="shared" si="142"/>
        <v/>
      </c>
    </row>
    <row r="367" spans="1:93" hidden="1" x14ac:dyDescent="0.35">
      <c r="A367" s="74" t="str">
        <f t="shared" si="153"/>
        <v/>
      </c>
      <c r="B367" s="75" t="str">
        <f t="shared" si="154"/>
        <v/>
      </c>
      <c r="C367" s="76">
        <f t="shared" si="155"/>
        <v>0</v>
      </c>
      <c r="D367" s="77">
        <f t="shared" si="156"/>
        <v>0</v>
      </c>
      <c r="E367" s="76">
        <f t="shared" si="140"/>
        <v>0</v>
      </c>
      <c r="F367" s="76"/>
      <c r="G367" s="76">
        <f t="shared" si="143"/>
        <v>0</v>
      </c>
      <c r="H367" s="76">
        <f t="shared" si="157"/>
        <v>0</v>
      </c>
      <c r="I367" s="91">
        <f t="shared" si="158"/>
        <v>0</v>
      </c>
      <c r="J367" s="16"/>
      <c r="M367" s="95"/>
      <c r="N367" s="85"/>
      <c r="O367" s="87">
        <f t="shared" si="162"/>
        <v>0</v>
      </c>
      <c r="P367" s="41"/>
      <c r="Q367" s="80">
        <f t="shared" si="163"/>
        <v>0</v>
      </c>
      <c r="R367" s="18"/>
      <c r="S367" s="90">
        <f>SUM($C$40:C367)</f>
        <v>52614.309948772127</v>
      </c>
      <c r="T367" s="81"/>
      <c r="U367" s="80">
        <f>SUM($CD$32:CD361)</f>
        <v>52614.309948772338</v>
      </c>
      <c r="V367" s="18"/>
      <c r="W367" s="18"/>
      <c r="X367" s="18"/>
      <c r="AC367" s="3" t="s">
        <v>45</v>
      </c>
      <c r="CB367">
        <f t="shared" si="150"/>
        <v>334</v>
      </c>
      <c r="CC367" s="2" t="str">
        <f t="shared" si="145"/>
        <v/>
      </c>
      <c r="CD367" s="4" t="str">
        <f t="shared" si="146"/>
        <v/>
      </c>
      <c r="CE367" s="1" t="str">
        <f t="shared" si="147"/>
        <v/>
      </c>
      <c r="CF367" s="4" t="str">
        <f t="shared" si="148"/>
        <v/>
      </c>
      <c r="CG367" s="4">
        <f t="shared" si="164"/>
        <v>0</v>
      </c>
      <c r="CH367" s="4">
        <f t="shared" si="151"/>
        <v>0</v>
      </c>
      <c r="CI367" s="4">
        <f t="shared" si="149"/>
        <v>0</v>
      </c>
      <c r="CK367" s="83">
        <f t="shared" si="161"/>
        <v>0</v>
      </c>
      <c r="CL367" s="1">
        <f t="shared" si="152"/>
        <v>1250</v>
      </c>
      <c r="CM367" s="1">
        <f t="shared" si="159"/>
        <v>1250</v>
      </c>
      <c r="CN367" s="83">
        <f t="shared" si="160"/>
        <v>0</v>
      </c>
      <c r="CO367" s="74" t="str">
        <f t="shared" si="142"/>
        <v/>
      </c>
    </row>
    <row r="368" spans="1:93" hidden="1" x14ac:dyDescent="0.35">
      <c r="A368" s="74" t="str">
        <f t="shared" si="153"/>
        <v/>
      </c>
      <c r="B368" s="75" t="str">
        <f t="shared" si="154"/>
        <v/>
      </c>
      <c r="C368" s="76">
        <f t="shared" si="155"/>
        <v>0</v>
      </c>
      <c r="D368" s="77">
        <f t="shared" si="156"/>
        <v>0</v>
      </c>
      <c r="E368" s="76">
        <f t="shared" si="140"/>
        <v>0</v>
      </c>
      <c r="F368" s="76"/>
      <c r="G368" s="76">
        <f t="shared" si="143"/>
        <v>0</v>
      </c>
      <c r="H368" s="76">
        <f t="shared" si="157"/>
        <v>0</v>
      </c>
      <c r="I368" s="91">
        <f t="shared" si="158"/>
        <v>0</v>
      </c>
      <c r="J368" s="16"/>
      <c r="M368" s="95"/>
      <c r="N368" s="85"/>
      <c r="O368" s="87">
        <f t="shared" si="162"/>
        <v>0</v>
      </c>
      <c r="P368" s="41"/>
      <c r="Q368" s="80">
        <f t="shared" si="163"/>
        <v>0</v>
      </c>
      <c r="R368" s="18"/>
      <c r="S368" s="90">
        <f>SUM($C$40:C368)</f>
        <v>52614.309948772127</v>
      </c>
      <c r="T368" s="81"/>
      <c r="U368" s="80">
        <f>SUM($CD$32:CD362)</f>
        <v>52614.309948772338</v>
      </c>
      <c r="V368" s="18"/>
      <c r="W368" s="18"/>
      <c r="X368" s="18"/>
      <c r="AC368" s="3" t="s">
        <v>45</v>
      </c>
      <c r="CB368">
        <f t="shared" si="150"/>
        <v>335</v>
      </c>
      <c r="CC368" s="2" t="str">
        <f t="shared" si="145"/>
        <v/>
      </c>
      <c r="CD368" s="4" t="str">
        <f t="shared" si="146"/>
        <v/>
      </c>
      <c r="CE368" s="1" t="str">
        <f t="shared" si="147"/>
        <v/>
      </c>
      <c r="CF368" s="4" t="str">
        <f t="shared" si="148"/>
        <v/>
      </c>
      <c r="CG368" s="4">
        <f t="shared" si="164"/>
        <v>0</v>
      </c>
      <c r="CH368" s="4">
        <f t="shared" si="151"/>
        <v>0</v>
      </c>
      <c r="CI368" s="4">
        <f t="shared" si="149"/>
        <v>0</v>
      </c>
      <c r="CK368" s="83">
        <f t="shared" si="161"/>
        <v>0</v>
      </c>
      <c r="CL368" s="1">
        <f t="shared" si="152"/>
        <v>1250</v>
      </c>
      <c r="CM368" s="1">
        <f t="shared" si="159"/>
        <v>1250</v>
      </c>
      <c r="CN368" s="83">
        <f t="shared" si="160"/>
        <v>0</v>
      </c>
      <c r="CO368" s="74" t="str">
        <f t="shared" si="142"/>
        <v/>
      </c>
    </row>
    <row r="369" spans="1:93" hidden="1" x14ac:dyDescent="0.35">
      <c r="A369" s="74" t="str">
        <f t="shared" si="153"/>
        <v/>
      </c>
      <c r="B369" s="75" t="str">
        <f t="shared" si="154"/>
        <v/>
      </c>
      <c r="C369" s="76">
        <f t="shared" si="155"/>
        <v>0</v>
      </c>
      <c r="D369" s="77">
        <f t="shared" si="156"/>
        <v>0</v>
      </c>
      <c r="E369" s="76">
        <f t="shared" si="140"/>
        <v>0</v>
      </c>
      <c r="F369" s="76"/>
      <c r="G369" s="76">
        <f t="shared" si="143"/>
        <v>0</v>
      </c>
      <c r="H369" s="76">
        <f t="shared" si="157"/>
        <v>0</v>
      </c>
      <c r="I369" s="91">
        <f t="shared" si="158"/>
        <v>0</v>
      </c>
      <c r="J369" s="16"/>
      <c r="M369" s="95"/>
      <c r="N369" s="85"/>
      <c r="O369" s="87">
        <f t="shared" si="162"/>
        <v>0</v>
      </c>
      <c r="P369" s="41"/>
      <c r="Q369" s="80">
        <f t="shared" si="163"/>
        <v>0</v>
      </c>
      <c r="R369" s="18"/>
      <c r="S369" s="90">
        <f>SUM($C$40:C369)</f>
        <v>52614.309948772127</v>
      </c>
      <c r="T369" s="81"/>
      <c r="U369" s="80">
        <f>SUM($CD$32:CD363)</f>
        <v>52614.309948772338</v>
      </c>
      <c r="V369" s="18"/>
      <c r="W369" s="18"/>
      <c r="X369" s="18"/>
      <c r="AC369" s="3" t="s">
        <v>45</v>
      </c>
      <c r="CB369">
        <f t="shared" si="150"/>
        <v>336</v>
      </c>
      <c r="CC369" s="2" t="str">
        <f t="shared" si="145"/>
        <v/>
      </c>
      <c r="CD369" s="4" t="str">
        <f t="shared" si="146"/>
        <v/>
      </c>
      <c r="CE369" s="1" t="str">
        <f t="shared" si="147"/>
        <v/>
      </c>
      <c r="CF369" s="4" t="str">
        <f t="shared" si="148"/>
        <v/>
      </c>
      <c r="CG369" s="4">
        <f t="shared" si="164"/>
        <v>0</v>
      </c>
      <c r="CH369" s="4">
        <f t="shared" si="151"/>
        <v>0</v>
      </c>
      <c r="CI369" s="4">
        <f t="shared" si="149"/>
        <v>0</v>
      </c>
      <c r="CK369" s="83">
        <f t="shared" si="161"/>
        <v>0</v>
      </c>
      <c r="CL369" s="1">
        <f t="shared" si="152"/>
        <v>1250</v>
      </c>
      <c r="CM369" s="1">
        <f t="shared" si="159"/>
        <v>1250</v>
      </c>
      <c r="CN369" s="83">
        <f t="shared" si="160"/>
        <v>0</v>
      </c>
      <c r="CO369" s="74" t="str">
        <f t="shared" si="142"/>
        <v/>
      </c>
    </row>
    <row r="370" spans="1:93" hidden="1" x14ac:dyDescent="0.35">
      <c r="A370" s="74" t="str">
        <f t="shared" si="153"/>
        <v/>
      </c>
      <c r="B370" s="75" t="str">
        <f t="shared" si="154"/>
        <v/>
      </c>
      <c r="C370" s="76">
        <f t="shared" si="155"/>
        <v>0</v>
      </c>
      <c r="D370" s="77">
        <f t="shared" si="156"/>
        <v>0</v>
      </c>
      <c r="E370" s="76">
        <f t="shared" si="140"/>
        <v>0</v>
      </c>
      <c r="F370" s="76"/>
      <c r="G370" s="76">
        <f t="shared" si="143"/>
        <v>0</v>
      </c>
      <c r="H370" s="76">
        <f t="shared" si="157"/>
        <v>0</v>
      </c>
      <c r="I370" s="91">
        <f t="shared" si="158"/>
        <v>0</v>
      </c>
      <c r="J370" s="16"/>
      <c r="M370" s="95"/>
      <c r="N370" s="85"/>
      <c r="O370" s="87">
        <f t="shared" si="162"/>
        <v>0</v>
      </c>
      <c r="P370" s="41"/>
      <c r="Q370" s="80">
        <f t="shared" si="163"/>
        <v>0</v>
      </c>
      <c r="R370" s="18"/>
      <c r="S370" s="90">
        <f>SUM($C$40:C370)</f>
        <v>52614.309948772127</v>
      </c>
      <c r="T370" s="81"/>
      <c r="U370" s="80">
        <f>SUM($CD$32:CD364)</f>
        <v>52614.309948772338</v>
      </c>
      <c r="V370" s="18"/>
      <c r="W370" s="18"/>
      <c r="X370" s="18"/>
      <c r="AC370" s="3" t="s">
        <v>45</v>
      </c>
      <c r="CB370">
        <f t="shared" si="150"/>
        <v>337</v>
      </c>
      <c r="CC370" s="2" t="str">
        <f t="shared" si="145"/>
        <v/>
      </c>
      <c r="CD370" s="4" t="str">
        <f t="shared" si="146"/>
        <v/>
      </c>
      <c r="CE370" s="1" t="str">
        <f t="shared" si="147"/>
        <v/>
      </c>
      <c r="CF370" s="4" t="str">
        <f t="shared" si="148"/>
        <v/>
      </c>
      <c r="CG370" s="4">
        <f t="shared" si="164"/>
        <v>0</v>
      </c>
      <c r="CH370" s="4">
        <f t="shared" si="151"/>
        <v>0</v>
      </c>
      <c r="CI370" s="4">
        <f t="shared" si="149"/>
        <v>0</v>
      </c>
      <c r="CK370" s="83">
        <f t="shared" si="161"/>
        <v>0</v>
      </c>
      <c r="CL370" s="1">
        <f t="shared" si="152"/>
        <v>1250</v>
      </c>
      <c r="CM370" s="1">
        <f t="shared" si="159"/>
        <v>1250</v>
      </c>
      <c r="CN370" s="83">
        <f t="shared" si="160"/>
        <v>0</v>
      </c>
      <c r="CO370" s="74" t="str">
        <f t="shared" si="142"/>
        <v/>
      </c>
    </row>
    <row r="371" spans="1:93" hidden="1" x14ac:dyDescent="0.35">
      <c r="A371" s="74" t="str">
        <f t="shared" si="153"/>
        <v/>
      </c>
      <c r="B371" s="75" t="str">
        <f t="shared" si="154"/>
        <v/>
      </c>
      <c r="C371" s="76">
        <f t="shared" si="155"/>
        <v>0</v>
      </c>
      <c r="D371" s="77">
        <f t="shared" si="156"/>
        <v>0</v>
      </c>
      <c r="E371" s="76">
        <f t="shared" si="140"/>
        <v>0</v>
      </c>
      <c r="F371" s="76"/>
      <c r="G371" s="76">
        <f t="shared" si="143"/>
        <v>0</v>
      </c>
      <c r="H371" s="76">
        <f t="shared" si="157"/>
        <v>0</v>
      </c>
      <c r="I371" s="91">
        <f t="shared" si="158"/>
        <v>0</v>
      </c>
      <c r="J371" s="16"/>
      <c r="M371" s="95"/>
      <c r="N371" s="85"/>
      <c r="O371" s="87">
        <f t="shared" si="162"/>
        <v>0</v>
      </c>
      <c r="P371" s="41"/>
      <c r="Q371" s="80">
        <f t="shared" si="163"/>
        <v>0</v>
      </c>
      <c r="R371" s="18"/>
      <c r="S371" s="90">
        <f>SUM($C$40:C371)</f>
        <v>52614.309948772127</v>
      </c>
      <c r="T371" s="81"/>
      <c r="U371" s="80">
        <f>SUM($CD$32:CD365)</f>
        <v>52614.309948772338</v>
      </c>
      <c r="V371" s="18"/>
      <c r="W371" s="18"/>
      <c r="X371" s="18"/>
      <c r="AC371" s="3" t="s">
        <v>45</v>
      </c>
      <c r="CB371">
        <f t="shared" si="150"/>
        <v>338</v>
      </c>
      <c r="CC371" s="2" t="str">
        <f t="shared" si="145"/>
        <v/>
      </c>
      <c r="CD371" s="4" t="str">
        <f t="shared" si="146"/>
        <v/>
      </c>
      <c r="CE371" s="1" t="str">
        <f t="shared" si="147"/>
        <v/>
      </c>
      <c r="CF371" s="4" t="str">
        <f t="shared" si="148"/>
        <v/>
      </c>
      <c r="CG371" s="4">
        <f t="shared" si="164"/>
        <v>0</v>
      </c>
      <c r="CH371" s="4">
        <f t="shared" si="151"/>
        <v>0</v>
      </c>
      <c r="CI371" s="4">
        <f t="shared" si="149"/>
        <v>0</v>
      </c>
      <c r="CK371" s="83">
        <f t="shared" si="161"/>
        <v>0</v>
      </c>
      <c r="CL371" s="1">
        <f t="shared" si="152"/>
        <v>1250</v>
      </c>
      <c r="CM371" s="1">
        <f t="shared" si="159"/>
        <v>1250</v>
      </c>
      <c r="CN371" s="83">
        <f t="shared" si="160"/>
        <v>0</v>
      </c>
      <c r="CO371" s="74" t="str">
        <f t="shared" si="142"/>
        <v/>
      </c>
    </row>
    <row r="372" spans="1:93" hidden="1" x14ac:dyDescent="0.35">
      <c r="A372" s="74" t="str">
        <f t="shared" si="153"/>
        <v/>
      </c>
      <c r="B372" s="75" t="str">
        <f t="shared" si="154"/>
        <v/>
      </c>
      <c r="C372" s="76">
        <f t="shared" si="155"/>
        <v>0</v>
      </c>
      <c r="D372" s="77">
        <f t="shared" si="156"/>
        <v>0</v>
      </c>
      <c r="E372" s="76">
        <f t="shared" si="140"/>
        <v>0</v>
      </c>
      <c r="F372" s="76"/>
      <c r="G372" s="76">
        <f t="shared" si="143"/>
        <v>0</v>
      </c>
      <c r="H372" s="76">
        <f t="shared" si="157"/>
        <v>0</v>
      </c>
      <c r="I372" s="91">
        <f t="shared" si="158"/>
        <v>0</v>
      </c>
      <c r="J372" s="16"/>
      <c r="M372" s="95"/>
      <c r="N372" s="85"/>
      <c r="O372" s="87">
        <f t="shared" si="162"/>
        <v>0</v>
      </c>
      <c r="P372" s="41"/>
      <c r="Q372" s="80">
        <f t="shared" si="163"/>
        <v>0</v>
      </c>
      <c r="R372" s="18"/>
      <c r="S372" s="90">
        <f>SUM($C$40:C372)</f>
        <v>52614.309948772127</v>
      </c>
      <c r="T372" s="81"/>
      <c r="U372" s="80">
        <f>SUM($CD$32:CD366)</f>
        <v>52614.309948772338</v>
      </c>
      <c r="V372" s="18"/>
      <c r="W372" s="18"/>
      <c r="X372" s="18"/>
      <c r="AC372" s="3" t="s">
        <v>45</v>
      </c>
      <c r="CB372">
        <f t="shared" si="150"/>
        <v>339</v>
      </c>
      <c r="CC372" s="2" t="str">
        <f t="shared" si="145"/>
        <v/>
      </c>
      <c r="CD372" s="4" t="str">
        <f t="shared" si="146"/>
        <v/>
      </c>
      <c r="CE372" s="1" t="str">
        <f t="shared" si="147"/>
        <v/>
      </c>
      <c r="CF372" s="4" t="str">
        <f t="shared" si="148"/>
        <v/>
      </c>
      <c r="CG372" s="4">
        <f t="shared" si="164"/>
        <v>0</v>
      </c>
      <c r="CH372" s="4">
        <f t="shared" si="151"/>
        <v>0</v>
      </c>
      <c r="CI372" s="4">
        <f t="shared" si="149"/>
        <v>0</v>
      </c>
      <c r="CK372" s="83">
        <f t="shared" si="161"/>
        <v>0</v>
      </c>
      <c r="CL372" s="1">
        <f t="shared" si="152"/>
        <v>1250</v>
      </c>
      <c r="CM372" s="1">
        <f t="shared" si="159"/>
        <v>1250</v>
      </c>
      <c r="CN372" s="83">
        <f t="shared" si="160"/>
        <v>0</v>
      </c>
      <c r="CO372" s="74" t="str">
        <f t="shared" si="142"/>
        <v/>
      </c>
    </row>
    <row r="373" spans="1:93" hidden="1" x14ac:dyDescent="0.35">
      <c r="A373" s="74" t="str">
        <f t="shared" si="153"/>
        <v/>
      </c>
      <c r="B373" s="75" t="str">
        <f t="shared" si="154"/>
        <v/>
      </c>
      <c r="C373" s="76">
        <f t="shared" si="155"/>
        <v>0</v>
      </c>
      <c r="D373" s="77">
        <f t="shared" si="156"/>
        <v>0</v>
      </c>
      <c r="E373" s="76">
        <f t="shared" si="140"/>
        <v>0</v>
      </c>
      <c r="F373" s="76"/>
      <c r="G373" s="76">
        <f t="shared" si="143"/>
        <v>0</v>
      </c>
      <c r="H373" s="76">
        <f t="shared" si="157"/>
        <v>0</v>
      </c>
      <c r="I373" s="91">
        <f t="shared" si="158"/>
        <v>0</v>
      </c>
      <c r="J373" s="16"/>
      <c r="M373" s="95"/>
      <c r="N373" s="85"/>
      <c r="O373" s="87">
        <f t="shared" si="162"/>
        <v>0</v>
      </c>
      <c r="P373" s="41"/>
      <c r="Q373" s="80">
        <f t="shared" si="163"/>
        <v>0</v>
      </c>
      <c r="R373" s="18"/>
      <c r="S373" s="90">
        <f>SUM($C$40:C373)</f>
        <v>52614.309948772127</v>
      </c>
      <c r="T373" s="81"/>
      <c r="U373" s="80">
        <f>SUM($CD$32:CD367)</f>
        <v>52614.309948772338</v>
      </c>
      <c r="V373" s="18"/>
      <c r="W373" s="18"/>
      <c r="X373" s="18"/>
      <c r="AC373" s="3" t="s">
        <v>45</v>
      </c>
      <c r="CB373">
        <f t="shared" si="150"/>
        <v>340</v>
      </c>
      <c r="CC373" s="2" t="str">
        <f t="shared" si="145"/>
        <v/>
      </c>
      <c r="CD373" s="4" t="str">
        <f t="shared" si="146"/>
        <v/>
      </c>
      <c r="CE373" s="1" t="str">
        <f t="shared" si="147"/>
        <v/>
      </c>
      <c r="CF373" s="4" t="str">
        <f t="shared" si="148"/>
        <v/>
      </c>
      <c r="CG373" s="4">
        <f t="shared" si="164"/>
        <v>0</v>
      </c>
      <c r="CH373" s="4">
        <f t="shared" si="151"/>
        <v>0</v>
      </c>
      <c r="CI373" s="4">
        <f t="shared" si="149"/>
        <v>0</v>
      </c>
      <c r="CK373" s="83">
        <f t="shared" si="161"/>
        <v>0</v>
      </c>
      <c r="CL373" s="1">
        <f t="shared" si="152"/>
        <v>1250</v>
      </c>
      <c r="CM373" s="1">
        <f t="shared" si="159"/>
        <v>1250</v>
      </c>
      <c r="CN373" s="83">
        <f t="shared" si="160"/>
        <v>0</v>
      </c>
      <c r="CO373" s="74" t="str">
        <f t="shared" si="142"/>
        <v/>
      </c>
    </row>
    <row r="374" spans="1:93" hidden="1" x14ac:dyDescent="0.35">
      <c r="A374" s="74" t="str">
        <f t="shared" si="153"/>
        <v/>
      </c>
      <c r="B374" s="75" t="str">
        <f t="shared" si="154"/>
        <v/>
      </c>
      <c r="C374" s="76">
        <f t="shared" si="155"/>
        <v>0</v>
      </c>
      <c r="D374" s="77">
        <f t="shared" si="156"/>
        <v>0</v>
      </c>
      <c r="E374" s="76">
        <f t="shared" si="140"/>
        <v>0</v>
      </c>
      <c r="F374" s="76"/>
      <c r="G374" s="76">
        <f t="shared" si="143"/>
        <v>0</v>
      </c>
      <c r="H374" s="76">
        <f t="shared" si="157"/>
        <v>0</v>
      </c>
      <c r="I374" s="91">
        <f t="shared" si="158"/>
        <v>0</v>
      </c>
      <c r="J374" s="16"/>
      <c r="M374" s="95"/>
      <c r="N374" s="85"/>
      <c r="O374" s="87">
        <f t="shared" si="162"/>
        <v>0</v>
      </c>
      <c r="P374" s="41"/>
      <c r="Q374" s="80">
        <f t="shared" si="163"/>
        <v>0</v>
      </c>
      <c r="R374" s="18"/>
      <c r="S374" s="90">
        <f>SUM($C$40:C374)</f>
        <v>52614.309948772127</v>
      </c>
      <c r="T374" s="81"/>
      <c r="U374" s="80">
        <f>SUM($CD$32:CD368)</f>
        <v>52614.309948772338</v>
      </c>
      <c r="V374" s="18"/>
      <c r="W374" s="18"/>
      <c r="X374" s="18"/>
      <c r="AC374" s="3" t="s">
        <v>45</v>
      </c>
      <c r="CB374">
        <f t="shared" si="150"/>
        <v>341</v>
      </c>
      <c r="CC374" s="2" t="str">
        <f t="shared" si="145"/>
        <v/>
      </c>
      <c r="CD374" s="4" t="str">
        <f t="shared" si="146"/>
        <v/>
      </c>
      <c r="CE374" s="1" t="str">
        <f t="shared" si="147"/>
        <v/>
      </c>
      <c r="CF374" s="4" t="str">
        <f t="shared" si="148"/>
        <v/>
      </c>
      <c r="CG374" s="4">
        <f t="shared" si="164"/>
        <v>0</v>
      </c>
      <c r="CH374" s="4">
        <f t="shared" si="151"/>
        <v>0</v>
      </c>
      <c r="CI374" s="4">
        <f t="shared" si="149"/>
        <v>0</v>
      </c>
      <c r="CK374" s="83">
        <f t="shared" si="161"/>
        <v>0</v>
      </c>
      <c r="CL374" s="1">
        <f t="shared" si="152"/>
        <v>1250</v>
      </c>
      <c r="CM374" s="1">
        <f t="shared" si="159"/>
        <v>1250</v>
      </c>
      <c r="CN374" s="83">
        <f t="shared" si="160"/>
        <v>0</v>
      </c>
      <c r="CO374" s="74" t="str">
        <f t="shared" si="142"/>
        <v/>
      </c>
    </row>
    <row r="375" spans="1:93" hidden="1" x14ac:dyDescent="0.35">
      <c r="A375" s="74" t="str">
        <f t="shared" si="153"/>
        <v/>
      </c>
      <c r="B375" s="75" t="str">
        <f t="shared" si="154"/>
        <v/>
      </c>
      <c r="C375" s="76">
        <f t="shared" si="155"/>
        <v>0</v>
      </c>
      <c r="D375" s="77">
        <f t="shared" si="156"/>
        <v>0</v>
      </c>
      <c r="E375" s="76">
        <f t="shared" si="140"/>
        <v>0</v>
      </c>
      <c r="F375" s="76"/>
      <c r="G375" s="76">
        <f t="shared" si="143"/>
        <v>0</v>
      </c>
      <c r="H375" s="76">
        <f t="shared" si="157"/>
        <v>0</v>
      </c>
      <c r="I375" s="91">
        <f t="shared" si="158"/>
        <v>0</v>
      </c>
      <c r="J375" s="16"/>
      <c r="M375" s="95"/>
      <c r="N375" s="85" t="s">
        <v>45</v>
      </c>
      <c r="O375" s="87">
        <f>CN767</f>
        <v>0</v>
      </c>
      <c r="P375" s="41"/>
      <c r="Q375" s="80">
        <f t="shared" si="163"/>
        <v>0</v>
      </c>
      <c r="R375" s="18"/>
      <c r="S375" s="90">
        <f>SUM($C$40:C375)</f>
        <v>52614.309948772127</v>
      </c>
      <c r="T375" s="81">
        <v>28</v>
      </c>
      <c r="U375" s="80">
        <f>SUM($CD$32:CD369)</f>
        <v>52614.309948772338</v>
      </c>
      <c r="V375" s="18"/>
      <c r="W375" s="18"/>
      <c r="X375" s="18"/>
      <c r="AC375" s="3" t="s">
        <v>45</v>
      </c>
      <c r="CB375">
        <f t="shared" si="150"/>
        <v>342</v>
      </c>
      <c r="CC375" s="2" t="str">
        <f t="shared" si="145"/>
        <v/>
      </c>
      <c r="CD375" s="4" t="str">
        <f t="shared" si="146"/>
        <v/>
      </c>
      <c r="CE375" s="1" t="str">
        <f t="shared" si="147"/>
        <v/>
      </c>
      <c r="CF375" s="4" t="str">
        <f t="shared" si="148"/>
        <v/>
      </c>
      <c r="CG375" s="4">
        <f t="shared" si="164"/>
        <v>0</v>
      </c>
      <c r="CH375" s="4">
        <f t="shared" si="151"/>
        <v>0</v>
      </c>
      <c r="CI375" s="4">
        <f t="shared" si="149"/>
        <v>0</v>
      </c>
      <c r="CK375" s="83">
        <f t="shared" si="161"/>
        <v>0</v>
      </c>
      <c r="CL375" s="1">
        <f t="shared" si="152"/>
        <v>1250</v>
      </c>
      <c r="CM375" s="1">
        <f t="shared" si="159"/>
        <v>1250</v>
      </c>
      <c r="CN375" s="83">
        <f t="shared" si="160"/>
        <v>0</v>
      </c>
      <c r="CO375" s="74" t="str">
        <f t="shared" si="142"/>
        <v/>
      </c>
    </row>
    <row r="376" spans="1:93" hidden="1" x14ac:dyDescent="0.35">
      <c r="A376" s="74" t="str">
        <f t="shared" si="153"/>
        <v/>
      </c>
      <c r="B376" s="75" t="str">
        <f t="shared" si="154"/>
        <v/>
      </c>
      <c r="C376" s="76">
        <f t="shared" si="155"/>
        <v>0</v>
      </c>
      <c r="D376" s="77">
        <f t="shared" si="156"/>
        <v>0</v>
      </c>
      <c r="E376" s="76">
        <f t="shared" si="140"/>
        <v>0</v>
      </c>
      <c r="F376" s="76"/>
      <c r="G376" s="76">
        <f t="shared" si="143"/>
        <v>0</v>
      </c>
      <c r="H376" s="76">
        <f t="shared" si="157"/>
        <v>0</v>
      </c>
      <c r="I376" s="91">
        <f t="shared" si="158"/>
        <v>0</v>
      </c>
      <c r="J376" s="16"/>
      <c r="M376" s="95"/>
      <c r="N376" s="85"/>
      <c r="O376" s="87">
        <f>O375-($O$375-$O$387)/12</f>
        <v>0</v>
      </c>
      <c r="P376" s="41"/>
      <c r="Q376" s="80">
        <f t="shared" si="163"/>
        <v>0</v>
      </c>
      <c r="R376" s="18"/>
      <c r="S376" s="90">
        <f>SUM($C$40:C376)</f>
        <v>52614.309948772127</v>
      </c>
      <c r="T376" s="81"/>
      <c r="U376" s="80">
        <f>SUM($CD$32:CD370)</f>
        <v>52614.309948772338</v>
      </c>
      <c r="V376" s="18"/>
      <c r="W376" s="18"/>
      <c r="X376" s="18"/>
      <c r="AC376" s="3" t="s">
        <v>45</v>
      </c>
      <c r="CB376">
        <f t="shared" si="150"/>
        <v>343</v>
      </c>
      <c r="CC376" s="2" t="str">
        <f t="shared" si="145"/>
        <v/>
      </c>
      <c r="CD376" s="4" t="str">
        <f t="shared" si="146"/>
        <v/>
      </c>
      <c r="CE376" s="1" t="str">
        <f t="shared" si="147"/>
        <v/>
      </c>
      <c r="CF376" s="4" t="str">
        <f t="shared" si="148"/>
        <v/>
      </c>
      <c r="CG376" s="4">
        <f t="shared" si="164"/>
        <v>0</v>
      </c>
      <c r="CH376" s="4">
        <f t="shared" si="151"/>
        <v>0</v>
      </c>
      <c r="CI376" s="4">
        <f t="shared" si="149"/>
        <v>0</v>
      </c>
      <c r="CK376" s="83">
        <f t="shared" si="161"/>
        <v>0</v>
      </c>
      <c r="CL376" s="1">
        <f t="shared" si="152"/>
        <v>1250</v>
      </c>
      <c r="CM376" s="1">
        <f t="shared" si="159"/>
        <v>1250</v>
      </c>
      <c r="CN376" s="83">
        <f t="shared" si="160"/>
        <v>0</v>
      </c>
      <c r="CO376" s="74" t="str">
        <f t="shared" si="142"/>
        <v/>
      </c>
    </row>
    <row r="377" spans="1:93" hidden="1" x14ac:dyDescent="0.35">
      <c r="A377" s="74" t="str">
        <f t="shared" si="153"/>
        <v/>
      </c>
      <c r="B377" s="75" t="str">
        <f t="shared" si="154"/>
        <v/>
      </c>
      <c r="C377" s="76">
        <f t="shared" si="155"/>
        <v>0</v>
      </c>
      <c r="D377" s="77">
        <f t="shared" si="156"/>
        <v>0</v>
      </c>
      <c r="E377" s="76">
        <f t="shared" si="140"/>
        <v>0</v>
      </c>
      <c r="F377" s="76"/>
      <c r="G377" s="76">
        <f t="shared" si="143"/>
        <v>0</v>
      </c>
      <c r="H377" s="76">
        <f t="shared" si="157"/>
        <v>0</v>
      </c>
      <c r="I377" s="91">
        <f t="shared" si="158"/>
        <v>0</v>
      </c>
      <c r="J377" s="16"/>
      <c r="M377" s="95"/>
      <c r="N377" s="85"/>
      <c r="O377" s="87">
        <f t="shared" ref="O377:O386" si="165">O376-($O$375-$O$387)/12</f>
        <v>0</v>
      </c>
      <c r="P377" s="41"/>
      <c r="Q377" s="80">
        <f t="shared" si="163"/>
        <v>0</v>
      </c>
      <c r="R377" s="18"/>
      <c r="S377" s="90">
        <f>SUM($C$40:C377)</f>
        <v>52614.309948772127</v>
      </c>
      <c r="T377" s="81"/>
      <c r="U377" s="80">
        <f>SUM($CD$32:CD371)</f>
        <v>52614.309948772338</v>
      </c>
      <c r="V377" s="18"/>
      <c r="W377" s="18"/>
      <c r="X377" s="18"/>
      <c r="AC377" s="3" t="s">
        <v>45</v>
      </c>
      <c r="CB377">
        <f t="shared" si="150"/>
        <v>344</v>
      </c>
      <c r="CC377" s="2" t="str">
        <f t="shared" si="145"/>
        <v/>
      </c>
      <c r="CD377" s="4" t="str">
        <f t="shared" si="146"/>
        <v/>
      </c>
      <c r="CE377" s="1" t="str">
        <f t="shared" si="147"/>
        <v/>
      </c>
      <c r="CF377" s="4" t="str">
        <f t="shared" si="148"/>
        <v/>
      </c>
      <c r="CG377" s="4">
        <f t="shared" si="164"/>
        <v>0</v>
      </c>
      <c r="CH377" s="4">
        <f t="shared" si="151"/>
        <v>0</v>
      </c>
      <c r="CI377" s="4">
        <f t="shared" si="149"/>
        <v>0</v>
      </c>
      <c r="CK377" s="83">
        <f t="shared" si="161"/>
        <v>0</v>
      </c>
      <c r="CL377" s="1">
        <f t="shared" si="152"/>
        <v>1250</v>
      </c>
      <c r="CM377" s="1">
        <f t="shared" si="159"/>
        <v>1250</v>
      </c>
      <c r="CN377" s="83">
        <f t="shared" si="160"/>
        <v>0</v>
      </c>
      <c r="CO377" s="74" t="str">
        <f t="shared" si="142"/>
        <v/>
      </c>
    </row>
    <row r="378" spans="1:93" hidden="1" x14ac:dyDescent="0.35">
      <c r="A378" s="74" t="str">
        <f t="shared" si="153"/>
        <v/>
      </c>
      <c r="B378" s="75" t="str">
        <f t="shared" si="154"/>
        <v/>
      </c>
      <c r="C378" s="76">
        <f t="shared" si="155"/>
        <v>0</v>
      </c>
      <c r="D378" s="77">
        <f t="shared" si="156"/>
        <v>0</v>
      </c>
      <c r="E378" s="76">
        <f t="shared" si="140"/>
        <v>0</v>
      </c>
      <c r="F378" s="76"/>
      <c r="G378" s="76">
        <f t="shared" si="143"/>
        <v>0</v>
      </c>
      <c r="H378" s="76">
        <f t="shared" si="157"/>
        <v>0</v>
      </c>
      <c r="I378" s="91">
        <f t="shared" si="158"/>
        <v>0</v>
      </c>
      <c r="J378" s="16"/>
      <c r="M378" s="95"/>
      <c r="N378" s="85"/>
      <c r="O378" s="87">
        <f t="shared" si="165"/>
        <v>0</v>
      </c>
      <c r="P378" s="41"/>
      <c r="Q378" s="80">
        <f t="shared" si="163"/>
        <v>0</v>
      </c>
      <c r="R378" s="18"/>
      <c r="S378" s="90">
        <f>SUM($C$40:C378)</f>
        <v>52614.309948772127</v>
      </c>
      <c r="T378" s="81"/>
      <c r="U378" s="80">
        <f>SUM($CD$32:CD372)</f>
        <v>52614.309948772338</v>
      </c>
      <c r="V378" s="18"/>
      <c r="W378" s="18"/>
      <c r="X378" s="18"/>
      <c r="AC378" s="3" t="s">
        <v>45</v>
      </c>
      <c r="CB378">
        <f t="shared" si="150"/>
        <v>345</v>
      </c>
      <c r="CC378" s="2" t="str">
        <f t="shared" si="145"/>
        <v/>
      </c>
      <c r="CD378" s="4" t="str">
        <f t="shared" si="146"/>
        <v/>
      </c>
      <c r="CE378" s="1" t="str">
        <f t="shared" si="147"/>
        <v/>
      </c>
      <c r="CF378" s="4" t="str">
        <f t="shared" si="148"/>
        <v/>
      </c>
      <c r="CG378" s="4">
        <f t="shared" si="164"/>
        <v>0</v>
      </c>
      <c r="CH378" s="4">
        <f t="shared" si="151"/>
        <v>0</v>
      </c>
      <c r="CI378" s="4">
        <f t="shared" si="149"/>
        <v>0</v>
      </c>
      <c r="CK378" s="83">
        <f t="shared" si="161"/>
        <v>0</v>
      </c>
      <c r="CL378" s="1">
        <f t="shared" si="152"/>
        <v>1250</v>
      </c>
      <c r="CM378" s="1">
        <f t="shared" si="159"/>
        <v>1250</v>
      </c>
      <c r="CN378" s="83">
        <f t="shared" si="160"/>
        <v>0</v>
      </c>
      <c r="CO378" s="74" t="str">
        <f t="shared" si="142"/>
        <v/>
      </c>
    </row>
    <row r="379" spans="1:93" hidden="1" x14ac:dyDescent="0.35">
      <c r="A379" s="74" t="str">
        <f t="shared" si="153"/>
        <v/>
      </c>
      <c r="B379" s="75" t="str">
        <f t="shared" si="154"/>
        <v/>
      </c>
      <c r="C379" s="76">
        <f t="shared" si="155"/>
        <v>0</v>
      </c>
      <c r="D379" s="77">
        <f t="shared" si="156"/>
        <v>0</v>
      </c>
      <c r="E379" s="76">
        <f t="shared" si="140"/>
        <v>0</v>
      </c>
      <c r="F379" s="76"/>
      <c r="G379" s="76">
        <f t="shared" si="143"/>
        <v>0</v>
      </c>
      <c r="H379" s="76">
        <f t="shared" si="157"/>
        <v>0</v>
      </c>
      <c r="I379" s="91">
        <f t="shared" si="158"/>
        <v>0</v>
      </c>
      <c r="J379" s="16"/>
      <c r="M379" s="95"/>
      <c r="N379" s="85"/>
      <c r="O379" s="87">
        <f t="shared" si="165"/>
        <v>0</v>
      </c>
      <c r="P379" s="41"/>
      <c r="Q379" s="80">
        <f t="shared" si="163"/>
        <v>0</v>
      </c>
      <c r="R379" s="18"/>
      <c r="S379" s="90">
        <f>SUM($C$40:C379)</f>
        <v>52614.309948772127</v>
      </c>
      <c r="T379" s="81"/>
      <c r="U379" s="80">
        <f>SUM($CD$32:CD373)</f>
        <v>52614.309948772338</v>
      </c>
      <c r="V379" s="18"/>
      <c r="W379" s="18"/>
      <c r="X379" s="18"/>
      <c r="AC379" s="3" t="s">
        <v>45</v>
      </c>
      <c r="CB379">
        <f t="shared" si="150"/>
        <v>346</v>
      </c>
      <c r="CC379" s="2" t="str">
        <f t="shared" si="145"/>
        <v/>
      </c>
      <c r="CD379" s="4" t="str">
        <f t="shared" si="146"/>
        <v/>
      </c>
      <c r="CE379" s="1" t="str">
        <f t="shared" si="147"/>
        <v/>
      </c>
      <c r="CF379" s="4" t="str">
        <f t="shared" si="148"/>
        <v/>
      </c>
      <c r="CG379" s="4">
        <f t="shared" si="164"/>
        <v>0</v>
      </c>
      <c r="CH379" s="4">
        <f t="shared" si="151"/>
        <v>0</v>
      </c>
      <c r="CI379" s="4">
        <f t="shared" si="149"/>
        <v>0</v>
      </c>
      <c r="CK379" s="83">
        <f t="shared" si="161"/>
        <v>0</v>
      </c>
      <c r="CL379" s="1">
        <f t="shared" si="152"/>
        <v>1250</v>
      </c>
      <c r="CM379" s="1">
        <f t="shared" si="159"/>
        <v>1250</v>
      </c>
      <c r="CN379" s="83">
        <f t="shared" si="160"/>
        <v>0</v>
      </c>
      <c r="CO379" s="74" t="str">
        <f t="shared" si="142"/>
        <v/>
      </c>
    </row>
    <row r="380" spans="1:93" hidden="1" x14ac:dyDescent="0.35">
      <c r="A380" s="74" t="str">
        <f t="shared" si="153"/>
        <v/>
      </c>
      <c r="B380" s="75" t="str">
        <f t="shared" si="154"/>
        <v/>
      </c>
      <c r="C380" s="76">
        <f t="shared" si="155"/>
        <v>0</v>
      </c>
      <c r="D380" s="77">
        <f t="shared" si="156"/>
        <v>0</v>
      </c>
      <c r="E380" s="76">
        <f t="shared" si="140"/>
        <v>0</v>
      </c>
      <c r="F380" s="76"/>
      <c r="G380" s="76">
        <f t="shared" si="143"/>
        <v>0</v>
      </c>
      <c r="H380" s="76">
        <f t="shared" si="157"/>
        <v>0</v>
      </c>
      <c r="I380" s="91">
        <f t="shared" si="158"/>
        <v>0</v>
      </c>
      <c r="J380" s="16"/>
      <c r="M380" s="95"/>
      <c r="N380" s="85"/>
      <c r="O380" s="87">
        <f t="shared" si="165"/>
        <v>0</v>
      </c>
      <c r="P380" s="41"/>
      <c r="Q380" s="80">
        <f t="shared" si="163"/>
        <v>0</v>
      </c>
      <c r="R380" s="18"/>
      <c r="S380" s="90">
        <f>SUM($C$40:C380)</f>
        <v>52614.309948772127</v>
      </c>
      <c r="T380" s="81"/>
      <c r="U380" s="80">
        <f>SUM($CD$32:CD374)</f>
        <v>52614.309948772338</v>
      </c>
      <c r="V380" s="18"/>
      <c r="W380" s="18"/>
      <c r="X380" s="18"/>
      <c r="AC380" s="3" t="s">
        <v>45</v>
      </c>
      <c r="CB380">
        <f t="shared" si="150"/>
        <v>347</v>
      </c>
      <c r="CC380" s="2" t="str">
        <f t="shared" si="145"/>
        <v/>
      </c>
      <c r="CD380" s="4" t="str">
        <f t="shared" si="146"/>
        <v/>
      </c>
      <c r="CE380" s="1" t="str">
        <f t="shared" si="147"/>
        <v/>
      </c>
      <c r="CF380" s="4" t="str">
        <f t="shared" si="148"/>
        <v/>
      </c>
      <c r="CG380" s="4">
        <f t="shared" si="164"/>
        <v>0</v>
      </c>
      <c r="CH380" s="4">
        <f t="shared" si="151"/>
        <v>0</v>
      </c>
      <c r="CI380" s="4">
        <f t="shared" si="149"/>
        <v>0</v>
      </c>
      <c r="CK380" s="83">
        <f t="shared" si="161"/>
        <v>0</v>
      </c>
      <c r="CL380" s="1">
        <f t="shared" si="152"/>
        <v>1250</v>
      </c>
      <c r="CM380" s="1">
        <f t="shared" si="159"/>
        <v>1250</v>
      </c>
      <c r="CN380" s="83">
        <f t="shared" si="160"/>
        <v>0</v>
      </c>
      <c r="CO380" s="74" t="str">
        <f t="shared" si="142"/>
        <v/>
      </c>
    </row>
    <row r="381" spans="1:93" hidden="1" x14ac:dyDescent="0.35">
      <c r="A381" s="74" t="str">
        <f t="shared" si="153"/>
        <v/>
      </c>
      <c r="B381" s="75" t="str">
        <f t="shared" si="154"/>
        <v/>
      </c>
      <c r="C381" s="76">
        <f t="shared" si="155"/>
        <v>0</v>
      </c>
      <c r="D381" s="77">
        <f t="shared" si="156"/>
        <v>0</v>
      </c>
      <c r="E381" s="76">
        <f t="shared" si="140"/>
        <v>0</v>
      </c>
      <c r="F381" s="76"/>
      <c r="G381" s="76">
        <f t="shared" ref="G381:G412" si="166">IF(G369 &gt; 1, IF(I380&lt;$E$16,(I380-D381+C381),G369), 0)</f>
        <v>0</v>
      </c>
      <c r="H381" s="76">
        <f t="shared" si="157"/>
        <v>0</v>
      </c>
      <c r="I381" s="91">
        <f t="shared" si="158"/>
        <v>0</v>
      </c>
      <c r="J381" s="16"/>
      <c r="M381" s="95"/>
      <c r="N381" s="85"/>
      <c r="O381" s="87">
        <f t="shared" si="165"/>
        <v>0</v>
      </c>
      <c r="P381" s="41"/>
      <c r="Q381" s="80">
        <f t="shared" si="163"/>
        <v>0</v>
      </c>
      <c r="R381" s="18"/>
      <c r="S381" s="90">
        <f>SUM($C$40:C381)</f>
        <v>52614.309948772127</v>
      </c>
      <c r="T381" s="81"/>
      <c r="U381" s="80">
        <f>SUM($CD$32:CD375)</f>
        <v>52614.309948772338</v>
      </c>
      <c r="V381" s="18"/>
      <c r="W381" s="18"/>
      <c r="X381" s="18"/>
      <c r="AC381" s="3" t="s">
        <v>45</v>
      </c>
      <c r="CB381">
        <f t="shared" si="150"/>
        <v>348</v>
      </c>
      <c r="CC381" s="2" t="str">
        <f t="shared" si="145"/>
        <v/>
      </c>
      <c r="CD381" s="4" t="str">
        <f t="shared" si="146"/>
        <v/>
      </c>
      <c r="CE381" s="1" t="str">
        <f t="shared" si="147"/>
        <v/>
      </c>
      <c r="CF381" s="4" t="str">
        <f t="shared" si="148"/>
        <v/>
      </c>
      <c r="CG381" s="4">
        <f t="shared" si="164"/>
        <v>0</v>
      </c>
      <c r="CH381" s="4">
        <f t="shared" si="151"/>
        <v>0</v>
      </c>
      <c r="CI381" s="4">
        <f t="shared" si="149"/>
        <v>0</v>
      </c>
      <c r="CK381" s="83">
        <f t="shared" si="161"/>
        <v>0</v>
      </c>
      <c r="CL381" s="1">
        <f t="shared" si="152"/>
        <v>1250</v>
      </c>
      <c r="CM381" s="1">
        <f t="shared" si="159"/>
        <v>1250</v>
      </c>
      <c r="CN381" s="83">
        <f t="shared" si="160"/>
        <v>0</v>
      </c>
      <c r="CO381" s="74" t="str">
        <f t="shared" si="142"/>
        <v/>
      </c>
    </row>
    <row r="382" spans="1:93" hidden="1" x14ac:dyDescent="0.35">
      <c r="A382" s="74" t="str">
        <f t="shared" si="153"/>
        <v/>
      </c>
      <c r="B382" s="75" t="str">
        <f t="shared" si="154"/>
        <v/>
      </c>
      <c r="C382" s="76">
        <f t="shared" si="155"/>
        <v>0</v>
      </c>
      <c r="D382" s="77">
        <f t="shared" si="156"/>
        <v>0</v>
      </c>
      <c r="E382" s="76">
        <f t="shared" si="140"/>
        <v>0</v>
      </c>
      <c r="F382" s="76"/>
      <c r="G382" s="76">
        <f t="shared" si="166"/>
        <v>0</v>
      </c>
      <c r="H382" s="76">
        <f t="shared" si="157"/>
        <v>0</v>
      </c>
      <c r="I382" s="91">
        <f t="shared" si="158"/>
        <v>0</v>
      </c>
      <c r="J382" s="16"/>
      <c r="M382" s="95"/>
      <c r="N382" s="85"/>
      <c r="O382" s="87">
        <f t="shared" si="165"/>
        <v>0</v>
      </c>
      <c r="P382" s="41"/>
      <c r="Q382" s="80">
        <f t="shared" si="163"/>
        <v>0</v>
      </c>
      <c r="R382" s="18"/>
      <c r="S382" s="90">
        <f>SUM($C$40:C382)</f>
        <v>52614.309948772127</v>
      </c>
      <c r="T382" s="81"/>
      <c r="U382" s="80">
        <f>SUM($CD$32:CD376)</f>
        <v>52614.309948772338</v>
      </c>
      <c r="V382" s="18"/>
      <c r="W382" s="18"/>
      <c r="X382" s="18"/>
      <c r="AC382" s="3" t="s">
        <v>45</v>
      </c>
      <c r="CB382">
        <f t="shared" si="150"/>
        <v>349</v>
      </c>
      <c r="CC382" s="2" t="str">
        <f t="shared" si="145"/>
        <v/>
      </c>
      <c r="CD382" s="4" t="str">
        <f t="shared" si="146"/>
        <v/>
      </c>
      <c r="CE382" s="1" t="str">
        <f t="shared" si="147"/>
        <v/>
      </c>
      <c r="CF382" s="4" t="str">
        <f t="shared" si="148"/>
        <v/>
      </c>
      <c r="CG382" s="4">
        <f t="shared" si="164"/>
        <v>0</v>
      </c>
      <c r="CH382" s="4">
        <f t="shared" si="151"/>
        <v>0</v>
      </c>
      <c r="CI382" s="4">
        <f t="shared" si="149"/>
        <v>0</v>
      </c>
      <c r="CK382" s="83">
        <f t="shared" si="161"/>
        <v>0</v>
      </c>
      <c r="CL382" s="1">
        <f t="shared" si="152"/>
        <v>1250</v>
      </c>
      <c r="CM382" s="1">
        <f t="shared" si="159"/>
        <v>1250</v>
      </c>
      <c r="CN382" s="83">
        <f t="shared" si="160"/>
        <v>0</v>
      </c>
      <c r="CO382" s="74" t="str">
        <f t="shared" si="142"/>
        <v/>
      </c>
    </row>
    <row r="383" spans="1:93" hidden="1" x14ac:dyDescent="0.35">
      <c r="A383" s="74" t="str">
        <f t="shared" si="153"/>
        <v/>
      </c>
      <c r="B383" s="75" t="str">
        <f t="shared" si="154"/>
        <v/>
      </c>
      <c r="C383" s="76">
        <f t="shared" si="155"/>
        <v>0</v>
      </c>
      <c r="D383" s="77">
        <f t="shared" si="156"/>
        <v>0</v>
      </c>
      <c r="E383" s="76">
        <f t="shared" si="140"/>
        <v>0</v>
      </c>
      <c r="F383" s="76"/>
      <c r="G383" s="76">
        <f t="shared" si="166"/>
        <v>0</v>
      </c>
      <c r="H383" s="76">
        <f t="shared" si="157"/>
        <v>0</v>
      </c>
      <c r="I383" s="91">
        <f t="shared" si="158"/>
        <v>0</v>
      </c>
      <c r="J383" s="16"/>
      <c r="M383" s="95"/>
      <c r="N383" s="85"/>
      <c r="O383" s="87">
        <f t="shared" si="165"/>
        <v>0</v>
      </c>
      <c r="P383" s="41"/>
      <c r="Q383" s="80">
        <f t="shared" si="163"/>
        <v>0</v>
      </c>
      <c r="R383" s="18"/>
      <c r="S383" s="90">
        <f>SUM($C$40:C383)</f>
        <v>52614.309948772127</v>
      </c>
      <c r="T383" s="81"/>
      <c r="U383" s="80">
        <f>SUM($CD$32:CD377)</f>
        <v>52614.309948772338</v>
      </c>
      <c r="V383" s="18"/>
      <c r="W383" s="18"/>
      <c r="X383" s="18"/>
      <c r="AC383" s="3" t="s">
        <v>45</v>
      </c>
      <c r="CB383">
        <f t="shared" si="150"/>
        <v>350</v>
      </c>
      <c r="CC383" s="2" t="str">
        <f t="shared" si="145"/>
        <v/>
      </c>
      <c r="CD383" s="4" t="str">
        <f t="shared" si="146"/>
        <v/>
      </c>
      <c r="CE383" s="1" t="str">
        <f t="shared" si="147"/>
        <v/>
      </c>
      <c r="CF383" s="4" t="str">
        <f t="shared" si="148"/>
        <v/>
      </c>
      <c r="CG383" s="4">
        <f t="shared" si="164"/>
        <v>0</v>
      </c>
      <c r="CH383" s="4">
        <f t="shared" si="151"/>
        <v>0</v>
      </c>
      <c r="CI383" s="4">
        <f t="shared" si="149"/>
        <v>0</v>
      </c>
      <c r="CK383" s="83">
        <f t="shared" si="161"/>
        <v>0</v>
      </c>
      <c r="CL383" s="1">
        <f t="shared" si="152"/>
        <v>1250</v>
      </c>
      <c r="CM383" s="1">
        <f t="shared" si="159"/>
        <v>1250</v>
      </c>
      <c r="CN383" s="83">
        <f t="shared" si="160"/>
        <v>0</v>
      </c>
      <c r="CO383" s="74" t="str">
        <f t="shared" si="142"/>
        <v/>
      </c>
    </row>
    <row r="384" spans="1:93" hidden="1" x14ac:dyDescent="0.35">
      <c r="A384" s="74" t="str">
        <f t="shared" si="153"/>
        <v/>
      </c>
      <c r="B384" s="75" t="str">
        <f t="shared" si="154"/>
        <v/>
      </c>
      <c r="C384" s="76">
        <f t="shared" si="155"/>
        <v>0</v>
      </c>
      <c r="D384" s="77">
        <f t="shared" si="156"/>
        <v>0</v>
      </c>
      <c r="E384" s="76">
        <f t="shared" si="140"/>
        <v>0</v>
      </c>
      <c r="F384" s="76"/>
      <c r="G384" s="76">
        <f t="shared" si="166"/>
        <v>0</v>
      </c>
      <c r="H384" s="76">
        <f t="shared" si="157"/>
        <v>0</v>
      </c>
      <c r="I384" s="91">
        <f t="shared" si="158"/>
        <v>0</v>
      </c>
      <c r="J384" s="16"/>
      <c r="M384" s="95"/>
      <c r="N384" s="85"/>
      <c r="O384" s="87">
        <f t="shared" si="165"/>
        <v>0</v>
      </c>
      <c r="P384" s="41"/>
      <c r="Q384" s="80">
        <f t="shared" si="163"/>
        <v>0</v>
      </c>
      <c r="R384" s="18"/>
      <c r="S384" s="90">
        <f>SUM($C$40:C384)</f>
        <v>52614.309948772127</v>
      </c>
      <c r="T384" s="81"/>
      <c r="U384" s="80">
        <f>SUM($CD$32:CD378)</f>
        <v>52614.309948772338</v>
      </c>
      <c r="V384" s="18"/>
      <c r="W384" s="18"/>
      <c r="X384" s="18"/>
      <c r="AC384" s="3" t="s">
        <v>45</v>
      </c>
      <c r="CB384">
        <f t="shared" si="150"/>
        <v>351</v>
      </c>
      <c r="CC384" s="2" t="str">
        <f t="shared" si="145"/>
        <v/>
      </c>
      <c r="CD384" s="4" t="str">
        <f t="shared" si="146"/>
        <v/>
      </c>
      <c r="CE384" s="1" t="str">
        <f t="shared" si="147"/>
        <v/>
      </c>
      <c r="CF384" s="4" t="str">
        <f t="shared" si="148"/>
        <v/>
      </c>
      <c r="CG384" s="4">
        <f t="shared" si="164"/>
        <v>0</v>
      </c>
      <c r="CH384" s="4">
        <f t="shared" si="151"/>
        <v>0</v>
      </c>
      <c r="CI384" s="4">
        <f t="shared" si="149"/>
        <v>0</v>
      </c>
      <c r="CK384" s="83">
        <f t="shared" si="161"/>
        <v>0</v>
      </c>
      <c r="CL384" s="1">
        <f t="shared" si="152"/>
        <v>1250</v>
      </c>
      <c r="CM384" s="1">
        <f t="shared" si="159"/>
        <v>1250</v>
      </c>
      <c r="CN384" s="83">
        <f t="shared" si="160"/>
        <v>0</v>
      </c>
      <c r="CO384" s="74" t="str">
        <f t="shared" si="142"/>
        <v/>
      </c>
    </row>
    <row r="385" spans="1:93" hidden="1" x14ac:dyDescent="0.35">
      <c r="A385" s="74" t="str">
        <f t="shared" si="153"/>
        <v/>
      </c>
      <c r="B385" s="75" t="str">
        <f t="shared" si="154"/>
        <v/>
      </c>
      <c r="C385" s="76">
        <f t="shared" si="155"/>
        <v>0</v>
      </c>
      <c r="D385" s="77">
        <f t="shared" si="156"/>
        <v>0</v>
      </c>
      <c r="E385" s="76">
        <f t="shared" si="140"/>
        <v>0</v>
      </c>
      <c r="F385" s="76"/>
      <c r="G385" s="76">
        <f t="shared" si="166"/>
        <v>0</v>
      </c>
      <c r="H385" s="76">
        <f t="shared" si="157"/>
        <v>0</v>
      </c>
      <c r="I385" s="91">
        <f t="shared" si="158"/>
        <v>0</v>
      </c>
      <c r="J385" s="16"/>
      <c r="M385" s="95"/>
      <c r="N385" s="85"/>
      <c r="O385" s="87">
        <f t="shared" si="165"/>
        <v>0</v>
      </c>
      <c r="P385" s="41"/>
      <c r="Q385" s="80">
        <f t="shared" si="163"/>
        <v>0</v>
      </c>
      <c r="R385" s="18"/>
      <c r="S385" s="90">
        <f>SUM($C$40:C385)</f>
        <v>52614.309948772127</v>
      </c>
      <c r="T385" s="81"/>
      <c r="U385" s="80">
        <f>SUM($CD$32:CD379)</f>
        <v>52614.309948772338</v>
      </c>
      <c r="V385" s="18"/>
      <c r="W385" s="18"/>
      <c r="X385" s="18"/>
      <c r="AC385" s="3" t="s">
        <v>45</v>
      </c>
      <c r="CB385">
        <f t="shared" si="150"/>
        <v>352</v>
      </c>
      <c r="CC385" s="2" t="str">
        <f t="shared" si="145"/>
        <v/>
      </c>
      <c r="CD385" s="4" t="str">
        <f t="shared" si="146"/>
        <v/>
      </c>
      <c r="CE385" s="1" t="str">
        <f t="shared" si="147"/>
        <v/>
      </c>
      <c r="CF385" s="4" t="str">
        <f t="shared" si="148"/>
        <v/>
      </c>
      <c r="CG385" s="4">
        <f t="shared" si="164"/>
        <v>0</v>
      </c>
      <c r="CH385" s="4">
        <f t="shared" si="151"/>
        <v>0</v>
      </c>
      <c r="CI385" s="4">
        <f t="shared" si="149"/>
        <v>0</v>
      </c>
      <c r="CK385" s="83">
        <f t="shared" si="161"/>
        <v>0</v>
      </c>
      <c r="CL385" s="1">
        <f t="shared" si="152"/>
        <v>1250</v>
      </c>
      <c r="CM385" s="1">
        <f t="shared" si="159"/>
        <v>1250</v>
      </c>
      <c r="CN385" s="83">
        <f t="shared" si="160"/>
        <v>0</v>
      </c>
      <c r="CO385" s="74" t="str">
        <f t="shared" si="142"/>
        <v/>
      </c>
    </row>
    <row r="386" spans="1:93" hidden="1" x14ac:dyDescent="0.35">
      <c r="A386" s="74" t="str">
        <f t="shared" si="153"/>
        <v/>
      </c>
      <c r="B386" s="75" t="str">
        <f t="shared" si="154"/>
        <v/>
      </c>
      <c r="C386" s="76">
        <f t="shared" si="155"/>
        <v>0</v>
      </c>
      <c r="D386" s="77">
        <f t="shared" si="156"/>
        <v>0</v>
      </c>
      <c r="E386" s="76">
        <f t="shared" si="140"/>
        <v>0</v>
      </c>
      <c r="F386" s="76"/>
      <c r="G386" s="76">
        <f t="shared" si="166"/>
        <v>0</v>
      </c>
      <c r="H386" s="76">
        <f t="shared" si="157"/>
        <v>0</v>
      </c>
      <c r="I386" s="91">
        <f t="shared" si="158"/>
        <v>0</v>
      </c>
      <c r="J386" s="16"/>
      <c r="M386" s="95"/>
      <c r="N386" s="85"/>
      <c r="O386" s="87">
        <f t="shared" si="165"/>
        <v>0</v>
      </c>
      <c r="P386" s="41"/>
      <c r="Q386" s="80">
        <f t="shared" si="163"/>
        <v>0</v>
      </c>
      <c r="R386" s="18"/>
      <c r="S386" s="90">
        <f>SUM($C$40:C386)</f>
        <v>52614.309948772127</v>
      </c>
      <c r="T386" s="81"/>
      <c r="U386" s="80">
        <f>SUM($CD$32:CD380)</f>
        <v>52614.309948772338</v>
      </c>
      <c r="V386" s="18"/>
      <c r="W386" s="18"/>
      <c r="X386" s="18"/>
      <c r="AC386" s="3" t="s">
        <v>45</v>
      </c>
      <c r="CB386">
        <f t="shared" si="150"/>
        <v>353</v>
      </c>
      <c r="CC386" s="2" t="str">
        <f t="shared" si="145"/>
        <v/>
      </c>
      <c r="CD386" s="4" t="str">
        <f t="shared" si="146"/>
        <v/>
      </c>
      <c r="CE386" s="1" t="str">
        <f t="shared" si="147"/>
        <v/>
      </c>
      <c r="CF386" s="4" t="str">
        <f t="shared" si="148"/>
        <v/>
      </c>
      <c r="CG386" s="4">
        <f t="shared" si="164"/>
        <v>0</v>
      </c>
      <c r="CH386" s="4">
        <f t="shared" si="151"/>
        <v>0</v>
      </c>
      <c r="CI386" s="4">
        <f t="shared" si="149"/>
        <v>0</v>
      </c>
      <c r="CK386" s="83">
        <f t="shared" si="161"/>
        <v>0</v>
      </c>
      <c r="CL386" s="1">
        <f t="shared" si="152"/>
        <v>1250</v>
      </c>
      <c r="CM386" s="1">
        <f t="shared" si="159"/>
        <v>1250</v>
      </c>
      <c r="CN386" s="83">
        <f t="shared" si="160"/>
        <v>0</v>
      </c>
      <c r="CO386" s="74" t="str">
        <f t="shared" si="142"/>
        <v/>
      </c>
    </row>
    <row r="387" spans="1:93" hidden="1" x14ac:dyDescent="0.35">
      <c r="A387" s="74" t="str">
        <f t="shared" si="153"/>
        <v/>
      </c>
      <c r="B387" s="75" t="str">
        <f t="shared" si="154"/>
        <v/>
      </c>
      <c r="C387" s="76">
        <f t="shared" si="155"/>
        <v>0</v>
      </c>
      <c r="D387" s="77">
        <f t="shared" si="156"/>
        <v>0</v>
      </c>
      <c r="E387" s="76">
        <f t="shared" si="140"/>
        <v>0</v>
      </c>
      <c r="F387" s="76"/>
      <c r="G387" s="76">
        <f t="shared" si="166"/>
        <v>0</v>
      </c>
      <c r="H387" s="76">
        <f t="shared" si="157"/>
        <v>0</v>
      </c>
      <c r="I387" s="91">
        <f t="shared" si="158"/>
        <v>0</v>
      </c>
      <c r="J387" s="16"/>
      <c r="M387" s="95"/>
      <c r="N387" s="85" t="s">
        <v>45</v>
      </c>
      <c r="O387" s="87">
        <f>CN793</f>
        <v>0</v>
      </c>
      <c r="P387" s="41"/>
      <c r="Q387" s="80">
        <f t="shared" si="163"/>
        <v>0</v>
      </c>
      <c r="R387" s="18"/>
      <c r="S387" s="90">
        <f>SUM($C$40:C387)</f>
        <v>52614.309948772127</v>
      </c>
      <c r="T387" s="81">
        <v>29</v>
      </c>
      <c r="U387" s="80">
        <f>SUM($CD$32:CD381)</f>
        <v>52614.309948772338</v>
      </c>
      <c r="V387" s="18"/>
      <c r="W387" s="18"/>
      <c r="X387" s="18"/>
      <c r="AC387" s="3" t="s">
        <v>45</v>
      </c>
      <c r="CB387">
        <f t="shared" si="150"/>
        <v>354</v>
      </c>
      <c r="CC387" s="2" t="str">
        <f t="shared" si="145"/>
        <v/>
      </c>
      <c r="CD387" s="4" t="str">
        <f t="shared" si="146"/>
        <v/>
      </c>
      <c r="CE387" s="1" t="str">
        <f t="shared" si="147"/>
        <v/>
      </c>
      <c r="CF387" s="4" t="str">
        <f t="shared" si="148"/>
        <v/>
      </c>
      <c r="CG387" s="4">
        <f t="shared" si="164"/>
        <v>0</v>
      </c>
      <c r="CH387" s="4">
        <f t="shared" si="151"/>
        <v>0</v>
      </c>
      <c r="CI387" s="4">
        <f t="shared" si="149"/>
        <v>0</v>
      </c>
      <c r="CK387" s="83">
        <f t="shared" si="161"/>
        <v>0</v>
      </c>
      <c r="CL387" s="1">
        <f t="shared" si="152"/>
        <v>1250</v>
      </c>
      <c r="CM387" s="1">
        <f t="shared" si="159"/>
        <v>1250</v>
      </c>
      <c r="CN387" s="83">
        <f t="shared" si="160"/>
        <v>0</v>
      </c>
      <c r="CO387" s="74" t="str">
        <f t="shared" si="142"/>
        <v/>
      </c>
    </row>
    <row r="388" spans="1:93" hidden="1" x14ac:dyDescent="0.35">
      <c r="A388" s="74" t="str">
        <f t="shared" si="153"/>
        <v/>
      </c>
      <c r="B388" s="75" t="str">
        <f t="shared" si="154"/>
        <v/>
      </c>
      <c r="C388" s="76">
        <f t="shared" si="155"/>
        <v>0</v>
      </c>
      <c r="D388" s="77">
        <f t="shared" si="156"/>
        <v>0</v>
      </c>
      <c r="E388" s="76">
        <f t="shared" si="140"/>
        <v>0</v>
      </c>
      <c r="F388" s="76"/>
      <c r="G388" s="76">
        <f t="shared" si="166"/>
        <v>0</v>
      </c>
      <c r="H388" s="76">
        <f t="shared" si="157"/>
        <v>0</v>
      </c>
      <c r="I388" s="91">
        <f t="shared" si="158"/>
        <v>0</v>
      </c>
      <c r="J388" s="16"/>
      <c r="M388" s="95"/>
      <c r="N388" s="85"/>
      <c r="O388" s="87">
        <f>O387-($O$387-$O$399)/12</f>
        <v>0</v>
      </c>
      <c r="P388" s="41"/>
      <c r="Q388" s="80">
        <f t="shared" si="163"/>
        <v>0</v>
      </c>
      <c r="R388" s="18"/>
      <c r="S388" s="90">
        <f>SUM($C$40:C388)</f>
        <v>52614.309948772127</v>
      </c>
      <c r="T388" s="81"/>
      <c r="U388" s="80">
        <f>SUM($CD$32:CD382)</f>
        <v>52614.309948772338</v>
      </c>
      <c r="V388" s="18"/>
      <c r="W388" s="18"/>
      <c r="X388" s="18"/>
      <c r="AC388" s="3" t="s">
        <v>45</v>
      </c>
      <c r="CB388">
        <f t="shared" si="150"/>
        <v>355</v>
      </c>
      <c r="CC388" s="2" t="str">
        <f t="shared" si="145"/>
        <v/>
      </c>
      <c r="CD388" s="4" t="str">
        <f t="shared" si="146"/>
        <v/>
      </c>
      <c r="CE388" s="1" t="str">
        <f t="shared" si="147"/>
        <v/>
      </c>
      <c r="CF388" s="4" t="str">
        <f t="shared" si="148"/>
        <v/>
      </c>
      <c r="CG388" s="4">
        <f t="shared" si="164"/>
        <v>0</v>
      </c>
      <c r="CH388" s="4">
        <f t="shared" si="151"/>
        <v>0</v>
      </c>
      <c r="CI388" s="4">
        <f t="shared" si="149"/>
        <v>0</v>
      </c>
      <c r="CK388" s="83">
        <f t="shared" si="161"/>
        <v>0</v>
      </c>
      <c r="CL388" s="1">
        <f t="shared" si="152"/>
        <v>1250</v>
      </c>
      <c r="CM388" s="1">
        <f t="shared" si="159"/>
        <v>1250</v>
      </c>
      <c r="CN388" s="83">
        <f t="shared" si="160"/>
        <v>0</v>
      </c>
      <c r="CO388" s="74" t="str">
        <f t="shared" si="142"/>
        <v/>
      </c>
    </row>
    <row r="389" spans="1:93" hidden="1" x14ac:dyDescent="0.35">
      <c r="A389" s="74" t="str">
        <f t="shared" si="153"/>
        <v/>
      </c>
      <c r="B389" s="75" t="str">
        <f t="shared" si="154"/>
        <v/>
      </c>
      <c r="C389" s="76">
        <f t="shared" si="155"/>
        <v>0</v>
      </c>
      <c r="D389" s="77">
        <f t="shared" si="156"/>
        <v>0</v>
      </c>
      <c r="E389" s="76">
        <f t="shared" si="140"/>
        <v>0</v>
      </c>
      <c r="F389" s="76"/>
      <c r="G389" s="76">
        <f t="shared" si="166"/>
        <v>0</v>
      </c>
      <c r="H389" s="76">
        <f t="shared" si="157"/>
        <v>0</v>
      </c>
      <c r="I389" s="91">
        <f t="shared" si="158"/>
        <v>0</v>
      </c>
      <c r="J389" s="16"/>
      <c r="M389" s="95"/>
      <c r="N389" s="85"/>
      <c r="O389" s="87">
        <f t="shared" ref="O389:O398" si="167">O388-($O$387-$O$399)/12</f>
        <v>0</v>
      </c>
      <c r="P389" s="41"/>
      <c r="Q389" s="80">
        <f t="shared" si="163"/>
        <v>0</v>
      </c>
      <c r="R389" s="18"/>
      <c r="S389" s="90">
        <f>SUM($C$40:C389)</f>
        <v>52614.309948772127</v>
      </c>
      <c r="T389" s="81"/>
      <c r="U389" s="80">
        <f>SUM($CD$32:CD383)</f>
        <v>52614.309948772338</v>
      </c>
      <c r="V389" s="18"/>
      <c r="W389" s="18"/>
      <c r="X389" s="18"/>
      <c r="AC389" s="3" t="s">
        <v>45</v>
      </c>
      <c r="CB389">
        <f t="shared" si="150"/>
        <v>356</v>
      </c>
      <c r="CC389" s="2" t="str">
        <f t="shared" si="145"/>
        <v/>
      </c>
      <c r="CD389" s="4" t="str">
        <f t="shared" si="146"/>
        <v/>
      </c>
      <c r="CE389" s="1" t="str">
        <f t="shared" si="147"/>
        <v/>
      </c>
      <c r="CF389" s="4" t="str">
        <f t="shared" si="148"/>
        <v/>
      </c>
      <c r="CG389" s="4">
        <f t="shared" si="164"/>
        <v>0</v>
      </c>
      <c r="CH389" s="4">
        <f t="shared" si="151"/>
        <v>0</v>
      </c>
      <c r="CI389" s="4">
        <f t="shared" si="149"/>
        <v>0</v>
      </c>
      <c r="CK389" s="83">
        <f t="shared" si="161"/>
        <v>0</v>
      </c>
      <c r="CL389" s="1">
        <f t="shared" si="152"/>
        <v>1250</v>
      </c>
      <c r="CM389" s="1">
        <f t="shared" si="159"/>
        <v>1250</v>
      </c>
      <c r="CN389" s="83">
        <f t="shared" si="160"/>
        <v>0</v>
      </c>
      <c r="CO389" s="74" t="str">
        <f t="shared" si="142"/>
        <v/>
      </c>
    </row>
    <row r="390" spans="1:93" hidden="1" x14ac:dyDescent="0.35">
      <c r="A390" s="74" t="str">
        <f t="shared" si="153"/>
        <v/>
      </c>
      <c r="B390" s="75" t="str">
        <f t="shared" si="154"/>
        <v/>
      </c>
      <c r="C390" s="76">
        <f t="shared" si="155"/>
        <v>0</v>
      </c>
      <c r="D390" s="77">
        <f t="shared" si="156"/>
        <v>0</v>
      </c>
      <c r="E390" s="76">
        <f t="shared" si="140"/>
        <v>0</v>
      </c>
      <c r="F390" s="76"/>
      <c r="G390" s="76">
        <f t="shared" si="166"/>
        <v>0</v>
      </c>
      <c r="H390" s="76">
        <f t="shared" si="157"/>
        <v>0</v>
      </c>
      <c r="I390" s="91">
        <f t="shared" si="158"/>
        <v>0</v>
      </c>
      <c r="J390" s="16"/>
      <c r="M390" s="95"/>
      <c r="N390" s="85"/>
      <c r="O390" s="87">
        <f t="shared" si="167"/>
        <v>0</v>
      </c>
      <c r="P390" s="41"/>
      <c r="Q390" s="80">
        <f t="shared" si="163"/>
        <v>0</v>
      </c>
      <c r="R390" s="18"/>
      <c r="S390" s="90">
        <f>SUM($C$40:C390)</f>
        <v>52614.309948772127</v>
      </c>
      <c r="T390" s="81"/>
      <c r="U390" s="80">
        <f>SUM($CD$32:CD384)</f>
        <v>52614.309948772338</v>
      </c>
      <c r="V390" s="18"/>
      <c r="W390" s="18"/>
      <c r="X390" s="18"/>
      <c r="AC390" s="3" t="s">
        <v>45</v>
      </c>
      <c r="CB390">
        <f t="shared" si="150"/>
        <v>357</v>
      </c>
      <c r="CC390" s="2" t="str">
        <f t="shared" si="145"/>
        <v/>
      </c>
      <c r="CD390" s="4" t="str">
        <f t="shared" si="146"/>
        <v/>
      </c>
      <c r="CE390" s="1" t="str">
        <f t="shared" si="147"/>
        <v/>
      </c>
      <c r="CF390" s="4" t="str">
        <f t="shared" si="148"/>
        <v/>
      </c>
      <c r="CG390" s="4">
        <f t="shared" si="164"/>
        <v>0</v>
      </c>
      <c r="CH390" s="4">
        <f t="shared" si="151"/>
        <v>0</v>
      </c>
      <c r="CI390" s="4">
        <f t="shared" si="149"/>
        <v>0</v>
      </c>
      <c r="CK390" s="83">
        <f t="shared" si="161"/>
        <v>0</v>
      </c>
      <c r="CL390" s="1">
        <f t="shared" si="152"/>
        <v>1250</v>
      </c>
      <c r="CM390" s="1">
        <f t="shared" si="159"/>
        <v>1250</v>
      </c>
      <c r="CN390" s="83">
        <f t="shared" si="160"/>
        <v>0</v>
      </c>
      <c r="CO390" s="74" t="str">
        <f t="shared" si="142"/>
        <v/>
      </c>
    </row>
    <row r="391" spans="1:93" hidden="1" x14ac:dyDescent="0.35">
      <c r="A391" s="74" t="str">
        <f t="shared" si="153"/>
        <v/>
      </c>
      <c r="B391" s="75" t="str">
        <f t="shared" si="154"/>
        <v/>
      </c>
      <c r="C391" s="76">
        <f t="shared" si="155"/>
        <v>0</v>
      </c>
      <c r="D391" s="77">
        <f t="shared" si="156"/>
        <v>0</v>
      </c>
      <c r="E391" s="76">
        <f t="shared" si="140"/>
        <v>0</v>
      </c>
      <c r="F391" s="76"/>
      <c r="G391" s="76">
        <f t="shared" si="166"/>
        <v>0</v>
      </c>
      <c r="H391" s="76">
        <f t="shared" si="157"/>
        <v>0</v>
      </c>
      <c r="I391" s="91">
        <f t="shared" si="158"/>
        <v>0</v>
      </c>
      <c r="J391" s="16"/>
      <c r="M391" s="95"/>
      <c r="N391" s="85"/>
      <c r="O391" s="87">
        <f t="shared" si="167"/>
        <v>0</v>
      </c>
      <c r="P391" s="41"/>
      <c r="Q391" s="80">
        <f t="shared" si="163"/>
        <v>0</v>
      </c>
      <c r="R391" s="18"/>
      <c r="S391" s="90">
        <f>SUM($C$40:C391)</f>
        <v>52614.309948772127</v>
      </c>
      <c r="T391" s="81"/>
      <c r="U391" s="80">
        <f>SUM($CD$32:CD385)</f>
        <v>52614.309948772338</v>
      </c>
      <c r="V391" s="18"/>
      <c r="W391" s="18"/>
      <c r="X391" s="18"/>
      <c r="AC391" s="3" t="s">
        <v>45</v>
      </c>
      <c r="CB391">
        <f t="shared" si="150"/>
        <v>358</v>
      </c>
      <c r="CC391" s="2" t="str">
        <f t="shared" si="145"/>
        <v/>
      </c>
      <c r="CD391" s="4" t="str">
        <f t="shared" si="146"/>
        <v/>
      </c>
      <c r="CE391" s="1" t="str">
        <f t="shared" si="147"/>
        <v/>
      </c>
      <c r="CF391" s="4" t="str">
        <f t="shared" si="148"/>
        <v/>
      </c>
      <c r="CG391" s="4">
        <f t="shared" si="164"/>
        <v>0</v>
      </c>
      <c r="CH391" s="4">
        <f t="shared" si="151"/>
        <v>0</v>
      </c>
      <c r="CI391" s="4">
        <f t="shared" si="149"/>
        <v>0</v>
      </c>
      <c r="CK391" s="83">
        <f t="shared" si="161"/>
        <v>0</v>
      </c>
      <c r="CL391" s="1">
        <f t="shared" si="152"/>
        <v>1250</v>
      </c>
      <c r="CM391" s="1">
        <f t="shared" si="159"/>
        <v>1250</v>
      </c>
      <c r="CN391" s="83">
        <f t="shared" si="160"/>
        <v>0</v>
      </c>
      <c r="CO391" s="74" t="str">
        <f t="shared" si="142"/>
        <v/>
      </c>
    </row>
    <row r="392" spans="1:93" hidden="1" x14ac:dyDescent="0.35">
      <c r="A392" s="74" t="str">
        <f t="shared" si="153"/>
        <v/>
      </c>
      <c r="B392" s="75" t="str">
        <f t="shared" si="154"/>
        <v/>
      </c>
      <c r="C392" s="76">
        <f t="shared" si="155"/>
        <v>0</v>
      </c>
      <c r="D392" s="77">
        <f t="shared" si="156"/>
        <v>0</v>
      </c>
      <c r="E392" s="76">
        <f t="shared" si="140"/>
        <v>0</v>
      </c>
      <c r="F392" s="76"/>
      <c r="G392" s="76">
        <f t="shared" si="166"/>
        <v>0</v>
      </c>
      <c r="H392" s="76">
        <f t="shared" si="157"/>
        <v>0</v>
      </c>
      <c r="I392" s="91">
        <f t="shared" si="158"/>
        <v>0</v>
      </c>
      <c r="J392" s="16"/>
      <c r="M392" s="95"/>
      <c r="N392" s="85"/>
      <c r="O392" s="87">
        <f t="shared" si="167"/>
        <v>0</v>
      </c>
      <c r="P392" s="41"/>
      <c r="Q392" s="80">
        <f t="shared" si="163"/>
        <v>0</v>
      </c>
      <c r="R392" s="18"/>
      <c r="S392" s="90">
        <f>SUM($C$40:C392)</f>
        <v>52614.309948772127</v>
      </c>
      <c r="T392" s="81"/>
      <c r="U392" s="80">
        <f>SUM($CD$32:CD386)</f>
        <v>52614.309948772338</v>
      </c>
      <c r="V392" s="18"/>
      <c r="W392" s="18"/>
      <c r="X392" s="18"/>
      <c r="AC392" s="3" t="s">
        <v>45</v>
      </c>
      <c r="CB392">
        <f t="shared" si="150"/>
        <v>359</v>
      </c>
      <c r="CC392" s="2" t="str">
        <f t="shared" si="145"/>
        <v/>
      </c>
      <c r="CD392" s="4" t="str">
        <f t="shared" si="146"/>
        <v/>
      </c>
      <c r="CE392" s="1" t="str">
        <f t="shared" si="147"/>
        <v/>
      </c>
      <c r="CF392" s="4" t="str">
        <f t="shared" si="148"/>
        <v/>
      </c>
      <c r="CG392" s="4">
        <f t="shared" si="164"/>
        <v>0</v>
      </c>
      <c r="CH392" s="4">
        <f t="shared" si="151"/>
        <v>0</v>
      </c>
      <c r="CI392" s="4">
        <f t="shared" si="149"/>
        <v>0</v>
      </c>
      <c r="CK392" s="83">
        <f t="shared" si="161"/>
        <v>0</v>
      </c>
      <c r="CL392" s="1">
        <f t="shared" si="152"/>
        <v>1250</v>
      </c>
      <c r="CM392" s="1">
        <f t="shared" si="159"/>
        <v>1250</v>
      </c>
      <c r="CN392" s="83">
        <f t="shared" si="160"/>
        <v>0</v>
      </c>
      <c r="CO392" s="74" t="str">
        <f t="shared" si="142"/>
        <v/>
      </c>
    </row>
    <row r="393" spans="1:93" hidden="1" x14ac:dyDescent="0.35">
      <c r="A393" s="74" t="str">
        <f t="shared" si="153"/>
        <v/>
      </c>
      <c r="B393" s="75" t="str">
        <f t="shared" si="154"/>
        <v/>
      </c>
      <c r="C393" s="76">
        <f t="shared" si="155"/>
        <v>0</v>
      </c>
      <c r="D393" s="77">
        <f t="shared" si="156"/>
        <v>0</v>
      </c>
      <c r="E393" s="76">
        <f t="shared" si="140"/>
        <v>0</v>
      </c>
      <c r="F393" s="76"/>
      <c r="G393" s="76">
        <f t="shared" si="166"/>
        <v>0</v>
      </c>
      <c r="H393" s="76">
        <f t="shared" si="157"/>
        <v>0</v>
      </c>
      <c r="I393" s="91">
        <f t="shared" si="158"/>
        <v>0</v>
      </c>
      <c r="J393" s="16"/>
      <c r="M393" s="95"/>
      <c r="N393" s="85"/>
      <c r="O393" s="87">
        <f t="shared" si="167"/>
        <v>0</v>
      </c>
      <c r="P393" s="41"/>
      <c r="Q393" s="80">
        <f t="shared" si="163"/>
        <v>0</v>
      </c>
      <c r="R393" s="18"/>
      <c r="S393" s="90">
        <f>SUM($C$40:C393)</f>
        <v>52614.309948772127</v>
      </c>
      <c r="T393" s="81"/>
      <c r="U393" s="80">
        <f>SUM($CD$32:CD387)</f>
        <v>52614.309948772338</v>
      </c>
      <c r="V393" s="18"/>
      <c r="W393" s="18"/>
      <c r="X393" s="18"/>
      <c r="AC393" s="3" t="s">
        <v>45</v>
      </c>
      <c r="CB393">
        <f t="shared" si="150"/>
        <v>360</v>
      </c>
      <c r="CC393" s="2" t="str">
        <f t="shared" si="145"/>
        <v/>
      </c>
      <c r="CD393" s="4" t="str">
        <f t="shared" si="146"/>
        <v/>
      </c>
      <c r="CE393" s="1" t="str">
        <f t="shared" si="147"/>
        <v/>
      </c>
      <c r="CF393" s="4" t="str">
        <f t="shared" si="148"/>
        <v/>
      </c>
      <c r="CG393" s="4">
        <f t="shared" si="164"/>
        <v>0</v>
      </c>
      <c r="CH393" s="4">
        <f t="shared" si="151"/>
        <v>0</v>
      </c>
      <c r="CI393" s="4">
        <f t="shared" si="149"/>
        <v>0</v>
      </c>
      <c r="CK393" s="83">
        <f t="shared" si="161"/>
        <v>0</v>
      </c>
      <c r="CL393" s="1">
        <f t="shared" si="152"/>
        <v>1250</v>
      </c>
      <c r="CM393" s="1">
        <f t="shared" si="159"/>
        <v>1250</v>
      </c>
      <c r="CN393" s="83">
        <f t="shared" si="160"/>
        <v>0</v>
      </c>
      <c r="CO393" s="74" t="str">
        <f t="shared" si="142"/>
        <v/>
      </c>
    </row>
    <row r="394" spans="1:93" hidden="1" x14ac:dyDescent="0.35">
      <c r="A394" s="74" t="str">
        <f t="shared" si="153"/>
        <v/>
      </c>
      <c r="B394" s="75" t="str">
        <f t="shared" si="154"/>
        <v/>
      </c>
      <c r="C394" s="76">
        <f t="shared" si="155"/>
        <v>0</v>
      </c>
      <c r="D394" s="77">
        <f t="shared" si="156"/>
        <v>0</v>
      </c>
      <c r="E394" s="76">
        <f t="shared" ref="E394:E414" si="168">IF(D394&lt;I393,IF(I393&lt;1,"",$E$15),IF(D394&lt;E393,0,D394-(I393+C394)))</f>
        <v>0</v>
      </c>
      <c r="F394" s="76"/>
      <c r="G394" s="76">
        <f t="shared" si="166"/>
        <v>0</v>
      </c>
      <c r="H394" s="76">
        <f t="shared" si="157"/>
        <v>0</v>
      </c>
      <c r="I394" s="91">
        <f t="shared" si="158"/>
        <v>0</v>
      </c>
      <c r="J394" s="16"/>
      <c r="M394" s="95"/>
      <c r="N394" s="85"/>
      <c r="O394" s="87">
        <f t="shared" si="167"/>
        <v>0</v>
      </c>
      <c r="P394" s="41"/>
      <c r="Q394" s="80">
        <f t="shared" si="163"/>
        <v>0</v>
      </c>
      <c r="R394" s="18"/>
      <c r="S394" s="90">
        <f>SUM($C$40:C394)</f>
        <v>52614.309948772127</v>
      </c>
      <c r="T394" s="81"/>
      <c r="U394" s="80">
        <f>SUM($CD$32:CD388)</f>
        <v>52614.309948772338</v>
      </c>
      <c r="V394" s="18"/>
      <c r="W394" s="18"/>
      <c r="X394" s="18"/>
      <c r="AC394" s="3" t="s">
        <v>45</v>
      </c>
      <c r="CB394">
        <f t="shared" si="150"/>
        <v>361</v>
      </c>
      <c r="CC394" s="2" t="str">
        <f t="shared" si="145"/>
        <v/>
      </c>
      <c r="CD394" s="4" t="str">
        <f t="shared" si="146"/>
        <v/>
      </c>
      <c r="CE394" s="1" t="str">
        <f t="shared" si="147"/>
        <v/>
      </c>
      <c r="CF394" s="4" t="str">
        <f t="shared" si="148"/>
        <v/>
      </c>
      <c r="CG394" s="4">
        <f t="shared" si="164"/>
        <v>0</v>
      </c>
      <c r="CH394" s="4">
        <f t="shared" si="151"/>
        <v>0</v>
      </c>
      <c r="CI394" s="4">
        <f t="shared" si="149"/>
        <v>0</v>
      </c>
      <c r="CK394" s="83">
        <f t="shared" si="161"/>
        <v>0</v>
      </c>
      <c r="CL394" s="1">
        <f t="shared" si="152"/>
        <v>1250</v>
      </c>
      <c r="CM394" s="1">
        <f t="shared" si="159"/>
        <v>1250</v>
      </c>
      <c r="CN394" s="83">
        <f t="shared" si="160"/>
        <v>0</v>
      </c>
      <c r="CO394" s="74" t="str">
        <f t="shared" si="142"/>
        <v/>
      </c>
    </row>
    <row r="395" spans="1:93" hidden="1" x14ac:dyDescent="0.35">
      <c r="A395" s="74" t="str">
        <f t="shared" si="153"/>
        <v/>
      </c>
      <c r="B395" s="75" t="str">
        <f t="shared" si="154"/>
        <v/>
      </c>
      <c r="C395" s="76">
        <f t="shared" si="155"/>
        <v>0</v>
      </c>
      <c r="D395" s="77">
        <f t="shared" si="156"/>
        <v>0</v>
      </c>
      <c r="E395" s="76">
        <f t="shared" si="168"/>
        <v>0</v>
      </c>
      <c r="F395" s="76"/>
      <c r="G395" s="76">
        <f t="shared" si="166"/>
        <v>0</v>
      </c>
      <c r="H395" s="76">
        <f t="shared" si="157"/>
        <v>0</v>
      </c>
      <c r="I395" s="91">
        <f t="shared" si="158"/>
        <v>0</v>
      </c>
      <c r="J395" s="16"/>
      <c r="M395" s="95"/>
      <c r="N395" s="85"/>
      <c r="O395" s="87">
        <f t="shared" si="167"/>
        <v>0</v>
      </c>
      <c r="P395" s="41"/>
      <c r="Q395" s="80">
        <f t="shared" si="163"/>
        <v>0</v>
      </c>
      <c r="R395" s="18"/>
      <c r="S395" s="90">
        <f>SUM($C$40:C395)</f>
        <v>52614.309948772127</v>
      </c>
      <c r="T395" s="81"/>
      <c r="U395" s="80">
        <f>SUM($CD$32:CD389)</f>
        <v>52614.309948772338</v>
      </c>
      <c r="V395" s="18"/>
      <c r="W395" s="18"/>
      <c r="X395" s="18"/>
      <c r="AC395" s="3" t="s">
        <v>45</v>
      </c>
      <c r="CB395">
        <f t="shared" si="150"/>
        <v>362</v>
      </c>
      <c r="CC395" s="2" t="str">
        <f t="shared" si="145"/>
        <v/>
      </c>
      <c r="CD395" s="4" t="str">
        <f t="shared" si="146"/>
        <v/>
      </c>
      <c r="CE395" s="1" t="str">
        <f t="shared" si="147"/>
        <v/>
      </c>
      <c r="CF395" s="4" t="str">
        <f t="shared" si="148"/>
        <v/>
      </c>
      <c r="CG395" s="4">
        <f t="shared" si="164"/>
        <v>0</v>
      </c>
      <c r="CH395" s="4">
        <f t="shared" si="151"/>
        <v>0</v>
      </c>
      <c r="CI395" s="4">
        <f t="shared" si="149"/>
        <v>0</v>
      </c>
      <c r="CK395" s="83">
        <f t="shared" si="161"/>
        <v>0</v>
      </c>
      <c r="CL395" s="1">
        <f t="shared" si="152"/>
        <v>1250</v>
      </c>
      <c r="CM395" s="1">
        <f t="shared" si="159"/>
        <v>1250</v>
      </c>
      <c r="CN395" s="83">
        <f t="shared" si="160"/>
        <v>0</v>
      </c>
      <c r="CO395" s="74" t="str">
        <f t="shared" si="142"/>
        <v/>
      </c>
    </row>
    <row r="396" spans="1:93" hidden="1" x14ac:dyDescent="0.35">
      <c r="A396" s="74" t="str">
        <f t="shared" si="153"/>
        <v/>
      </c>
      <c r="B396" s="75" t="str">
        <f t="shared" si="154"/>
        <v/>
      </c>
      <c r="C396" s="76">
        <f t="shared" si="155"/>
        <v>0</v>
      </c>
      <c r="D396" s="77">
        <f t="shared" si="156"/>
        <v>0</v>
      </c>
      <c r="E396" s="76">
        <f t="shared" si="168"/>
        <v>0</v>
      </c>
      <c r="F396" s="76"/>
      <c r="G396" s="76">
        <f t="shared" si="166"/>
        <v>0</v>
      </c>
      <c r="H396" s="76">
        <f t="shared" si="157"/>
        <v>0</v>
      </c>
      <c r="I396" s="91">
        <f t="shared" si="158"/>
        <v>0</v>
      </c>
      <c r="J396" s="16"/>
      <c r="M396" s="95"/>
      <c r="N396" s="85"/>
      <c r="O396" s="87">
        <f t="shared" si="167"/>
        <v>0</v>
      </c>
      <c r="P396" s="41"/>
      <c r="Q396" s="80">
        <f t="shared" si="163"/>
        <v>0</v>
      </c>
      <c r="R396" s="18"/>
      <c r="S396" s="90">
        <f>SUM($C$40:C396)</f>
        <v>52614.309948772127</v>
      </c>
      <c r="T396" s="81"/>
      <c r="U396" s="80">
        <f>SUM($CD$32:CD390)</f>
        <v>52614.309948772338</v>
      </c>
      <c r="V396" s="18"/>
      <c r="W396" s="18"/>
      <c r="X396" s="18"/>
      <c r="AC396" s="3" t="s">
        <v>45</v>
      </c>
      <c r="CB396">
        <f t="shared" si="150"/>
        <v>363</v>
      </c>
      <c r="CC396" s="2" t="str">
        <f t="shared" si="145"/>
        <v/>
      </c>
      <c r="CD396" s="4" t="str">
        <f t="shared" si="146"/>
        <v/>
      </c>
      <c r="CE396" s="1" t="str">
        <f t="shared" si="147"/>
        <v/>
      </c>
      <c r="CF396" s="4" t="str">
        <f t="shared" si="148"/>
        <v/>
      </c>
      <c r="CG396" s="4">
        <f t="shared" si="164"/>
        <v>0</v>
      </c>
      <c r="CH396" s="4">
        <f t="shared" si="151"/>
        <v>0</v>
      </c>
      <c r="CI396" s="4">
        <f t="shared" si="149"/>
        <v>0</v>
      </c>
      <c r="CK396" s="83">
        <f t="shared" si="161"/>
        <v>0</v>
      </c>
      <c r="CL396" s="1">
        <f t="shared" si="152"/>
        <v>1250</v>
      </c>
      <c r="CM396" s="1">
        <f t="shared" si="159"/>
        <v>1250</v>
      </c>
      <c r="CN396" s="83">
        <f t="shared" si="160"/>
        <v>0</v>
      </c>
      <c r="CO396" s="74" t="str">
        <f t="shared" si="142"/>
        <v/>
      </c>
    </row>
    <row r="397" spans="1:93" hidden="1" x14ac:dyDescent="0.35">
      <c r="A397" s="74" t="str">
        <f t="shared" si="153"/>
        <v/>
      </c>
      <c r="B397" s="75" t="str">
        <f t="shared" si="154"/>
        <v/>
      </c>
      <c r="C397" s="76">
        <f t="shared" si="155"/>
        <v>0</v>
      </c>
      <c r="D397" s="77">
        <f t="shared" si="156"/>
        <v>0</v>
      </c>
      <c r="E397" s="76">
        <f t="shared" si="168"/>
        <v>0</v>
      </c>
      <c r="F397" s="76"/>
      <c r="G397" s="76">
        <f t="shared" si="166"/>
        <v>0</v>
      </c>
      <c r="H397" s="76">
        <f t="shared" si="157"/>
        <v>0</v>
      </c>
      <c r="I397" s="91">
        <f t="shared" si="158"/>
        <v>0</v>
      </c>
      <c r="J397" s="16"/>
      <c r="M397" s="95"/>
      <c r="N397" s="85"/>
      <c r="O397" s="87">
        <f t="shared" si="167"/>
        <v>0</v>
      </c>
      <c r="P397" s="41"/>
      <c r="Q397" s="80">
        <f t="shared" si="163"/>
        <v>0</v>
      </c>
      <c r="R397" s="18"/>
      <c r="S397" s="90">
        <f>SUM($C$40:C397)</f>
        <v>52614.309948772127</v>
      </c>
      <c r="T397" s="81"/>
      <c r="U397" s="80">
        <f>SUM($CD$32:CD391)</f>
        <v>52614.309948772338</v>
      </c>
      <c r="V397" s="18"/>
      <c r="W397" s="18"/>
      <c r="X397" s="18"/>
      <c r="AC397" s="3" t="s">
        <v>45</v>
      </c>
      <c r="CB397">
        <f t="shared" si="150"/>
        <v>364</v>
      </c>
      <c r="CC397" s="2" t="str">
        <f t="shared" si="145"/>
        <v/>
      </c>
      <c r="CD397" s="4" t="str">
        <f t="shared" si="146"/>
        <v/>
      </c>
      <c r="CE397" s="1" t="str">
        <f t="shared" si="147"/>
        <v/>
      </c>
      <c r="CF397" s="4" t="str">
        <f t="shared" si="148"/>
        <v/>
      </c>
      <c r="CG397" s="4">
        <f t="shared" si="164"/>
        <v>0</v>
      </c>
      <c r="CH397" s="4">
        <f t="shared" si="151"/>
        <v>0</v>
      </c>
      <c r="CI397" s="4">
        <f t="shared" si="149"/>
        <v>0</v>
      </c>
      <c r="CK397" s="83">
        <f t="shared" si="161"/>
        <v>0</v>
      </c>
      <c r="CL397" s="1">
        <f t="shared" si="152"/>
        <v>1250</v>
      </c>
      <c r="CM397" s="1">
        <f t="shared" si="159"/>
        <v>1250</v>
      </c>
      <c r="CN397" s="83">
        <f t="shared" si="160"/>
        <v>0</v>
      </c>
      <c r="CO397" s="74" t="str">
        <f t="shared" si="142"/>
        <v/>
      </c>
    </row>
    <row r="398" spans="1:93" hidden="1" x14ac:dyDescent="0.35">
      <c r="A398" s="74" t="str">
        <f t="shared" si="153"/>
        <v/>
      </c>
      <c r="B398" s="75" t="str">
        <f t="shared" si="154"/>
        <v/>
      </c>
      <c r="C398" s="76">
        <f t="shared" si="155"/>
        <v>0</v>
      </c>
      <c r="D398" s="77">
        <f t="shared" si="156"/>
        <v>0</v>
      </c>
      <c r="E398" s="76">
        <f t="shared" si="168"/>
        <v>0</v>
      </c>
      <c r="F398" s="76"/>
      <c r="G398" s="76">
        <f t="shared" si="166"/>
        <v>0</v>
      </c>
      <c r="H398" s="76">
        <f t="shared" si="157"/>
        <v>0</v>
      </c>
      <c r="I398" s="91">
        <f t="shared" si="158"/>
        <v>0</v>
      </c>
      <c r="J398" s="16"/>
      <c r="M398" s="95"/>
      <c r="N398" s="85"/>
      <c r="O398" s="87">
        <f t="shared" si="167"/>
        <v>0</v>
      </c>
      <c r="P398" s="41"/>
      <c r="Q398" s="80">
        <f t="shared" si="163"/>
        <v>0</v>
      </c>
      <c r="R398" s="18"/>
      <c r="S398" s="90">
        <f>SUM($C$40:C398)</f>
        <v>52614.309948772127</v>
      </c>
      <c r="T398" s="81"/>
      <c r="U398" s="80">
        <f>SUM($CD$32:CD392)</f>
        <v>52614.309948772338</v>
      </c>
      <c r="V398" s="18"/>
      <c r="W398" s="18"/>
      <c r="X398" s="18"/>
      <c r="AC398" s="3" t="s">
        <v>45</v>
      </c>
      <c r="CB398">
        <f t="shared" si="150"/>
        <v>365</v>
      </c>
      <c r="CC398" s="2" t="str">
        <f t="shared" si="145"/>
        <v/>
      </c>
      <c r="CD398" s="4" t="str">
        <f t="shared" si="146"/>
        <v/>
      </c>
      <c r="CE398" s="1" t="str">
        <f t="shared" si="147"/>
        <v/>
      </c>
      <c r="CF398" s="4" t="str">
        <f t="shared" si="148"/>
        <v/>
      </c>
      <c r="CG398" s="4">
        <f t="shared" si="164"/>
        <v>0</v>
      </c>
      <c r="CH398" s="4">
        <f t="shared" si="151"/>
        <v>0</v>
      </c>
      <c r="CI398" s="4">
        <f t="shared" si="149"/>
        <v>0</v>
      </c>
      <c r="CK398" s="83">
        <f t="shared" si="161"/>
        <v>0</v>
      </c>
      <c r="CL398" s="1">
        <f t="shared" si="152"/>
        <v>1250</v>
      </c>
      <c r="CM398" s="1">
        <f t="shared" si="159"/>
        <v>1250</v>
      </c>
      <c r="CN398" s="83">
        <f t="shared" si="160"/>
        <v>0</v>
      </c>
      <c r="CO398" s="74" t="str">
        <f t="shared" si="142"/>
        <v/>
      </c>
    </row>
    <row r="399" spans="1:93" hidden="1" x14ac:dyDescent="0.35">
      <c r="A399" s="74" t="str">
        <f t="shared" si="153"/>
        <v/>
      </c>
      <c r="B399" s="75" t="str">
        <f t="shared" si="154"/>
        <v/>
      </c>
      <c r="C399" s="76">
        <f t="shared" si="155"/>
        <v>0</v>
      </c>
      <c r="D399" s="77">
        <f t="shared" si="156"/>
        <v>0</v>
      </c>
      <c r="E399" s="76">
        <f t="shared" si="168"/>
        <v>0</v>
      </c>
      <c r="F399" s="76"/>
      <c r="G399" s="76">
        <f t="shared" si="166"/>
        <v>0</v>
      </c>
      <c r="H399" s="76">
        <f t="shared" si="157"/>
        <v>0</v>
      </c>
      <c r="I399" s="91">
        <f t="shared" si="158"/>
        <v>0</v>
      </c>
      <c r="J399" s="16"/>
      <c r="M399" s="95"/>
      <c r="N399" s="85">
        <v>30</v>
      </c>
      <c r="O399" s="87">
        <f>CN819</f>
        <v>0</v>
      </c>
      <c r="P399" s="41"/>
      <c r="Q399" s="80">
        <f t="shared" si="163"/>
        <v>0</v>
      </c>
      <c r="R399" s="18"/>
      <c r="S399" s="90">
        <f>SUM($C$40:C399)</f>
        <v>52614.309948772127</v>
      </c>
      <c r="T399" s="81">
        <v>30</v>
      </c>
      <c r="U399" s="80">
        <f>SUM($CD$32:CD393)</f>
        <v>52614.309948772338</v>
      </c>
      <c r="V399" s="18"/>
      <c r="W399" s="18"/>
      <c r="X399" s="18"/>
      <c r="AC399" s="3" t="s">
        <v>45</v>
      </c>
      <c r="CB399">
        <f t="shared" si="150"/>
        <v>366</v>
      </c>
      <c r="CC399" s="2" t="str">
        <f t="shared" si="145"/>
        <v/>
      </c>
      <c r="CD399" s="4" t="str">
        <f t="shared" si="146"/>
        <v/>
      </c>
      <c r="CE399" s="1" t="str">
        <f t="shared" si="147"/>
        <v/>
      </c>
      <c r="CF399" s="4" t="str">
        <f t="shared" si="148"/>
        <v/>
      </c>
      <c r="CG399" s="4">
        <f t="shared" si="164"/>
        <v>0</v>
      </c>
      <c r="CH399" s="4">
        <f t="shared" si="151"/>
        <v>0</v>
      </c>
      <c r="CI399" s="4">
        <f t="shared" si="149"/>
        <v>0</v>
      </c>
      <c r="CK399" s="83">
        <f t="shared" si="161"/>
        <v>0</v>
      </c>
      <c r="CL399" s="1">
        <f t="shared" si="152"/>
        <v>1250</v>
      </c>
      <c r="CM399" s="1">
        <f t="shared" si="159"/>
        <v>1250</v>
      </c>
      <c r="CN399" s="83">
        <f t="shared" si="160"/>
        <v>0</v>
      </c>
      <c r="CO399" s="74" t="str">
        <f t="shared" si="142"/>
        <v/>
      </c>
    </row>
    <row r="400" spans="1:93" hidden="1" x14ac:dyDescent="0.35">
      <c r="A400" s="74" t="str">
        <f t="shared" si="153"/>
        <v/>
      </c>
      <c r="B400" s="75" t="str">
        <f t="shared" si="154"/>
        <v/>
      </c>
      <c r="C400" s="76">
        <f t="shared" si="155"/>
        <v>0</v>
      </c>
      <c r="D400" s="77">
        <f t="shared" si="156"/>
        <v>0</v>
      </c>
      <c r="E400" s="76">
        <f t="shared" si="168"/>
        <v>0</v>
      </c>
      <c r="F400" s="76"/>
      <c r="G400" s="76">
        <f t="shared" si="166"/>
        <v>0</v>
      </c>
      <c r="H400" s="76">
        <f t="shared" si="157"/>
        <v>0</v>
      </c>
      <c r="I400" s="91">
        <f t="shared" si="158"/>
        <v>0</v>
      </c>
      <c r="J400" s="16"/>
      <c r="M400" s="95"/>
      <c r="N400" s="85"/>
      <c r="O400" s="86"/>
      <c r="P400" s="41"/>
      <c r="Q400" s="80">
        <f t="shared" si="163"/>
        <v>0</v>
      </c>
      <c r="R400" s="18"/>
      <c r="S400" s="90">
        <f>SUM($C$40:C400)</f>
        <v>52614.309948772127</v>
      </c>
      <c r="T400" s="81"/>
      <c r="U400" s="80">
        <f>SUM($CD$32:CD394)</f>
        <v>52614.309948772338</v>
      </c>
      <c r="V400" s="18"/>
      <c r="W400" s="18"/>
      <c r="X400" s="18"/>
      <c r="AC400" s="3" t="s">
        <v>45</v>
      </c>
      <c r="CB400">
        <f t="shared" si="150"/>
        <v>367</v>
      </c>
      <c r="CC400" s="2" t="str">
        <f t="shared" si="145"/>
        <v/>
      </c>
      <c r="CD400" s="4" t="str">
        <f t="shared" si="146"/>
        <v/>
      </c>
      <c r="CE400" s="1" t="str">
        <f t="shared" si="147"/>
        <v/>
      </c>
      <c r="CF400" s="4" t="str">
        <f t="shared" si="148"/>
        <v/>
      </c>
      <c r="CG400" s="4">
        <f t="shared" si="164"/>
        <v>0</v>
      </c>
      <c r="CH400" s="4">
        <f t="shared" si="151"/>
        <v>0</v>
      </c>
      <c r="CI400" s="4">
        <f t="shared" si="149"/>
        <v>0</v>
      </c>
      <c r="CK400" s="83">
        <f t="shared" si="161"/>
        <v>0</v>
      </c>
      <c r="CL400" s="1">
        <f t="shared" si="152"/>
        <v>1250</v>
      </c>
      <c r="CM400" s="1">
        <f t="shared" si="159"/>
        <v>1250</v>
      </c>
      <c r="CN400" s="83">
        <f t="shared" si="160"/>
        <v>0</v>
      </c>
      <c r="CO400" s="74" t="str">
        <f t="shared" si="142"/>
        <v/>
      </c>
    </row>
    <row r="401" spans="1:93" hidden="1" x14ac:dyDescent="0.35">
      <c r="A401" s="74" t="str">
        <f t="shared" si="153"/>
        <v/>
      </c>
      <c r="B401" s="75" t="str">
        <f t="shared" si="154"/>
        <v/>
      </c>
      <c r="C401" s="76">
        <f t="shared" si="155"/>
        <v>0</v>
      </c>
      <c r="D401" s="77">
        <f t="shared" si="156"/>
        <v>0</v>
      </c>
      <c r="E401" s="76">
        <f t="shared" si="168"/>
        <v>0</v>
      </c>
      <c r="F401" s="76"/>
      <c r="G401" s="76">
        <f t="shared" si="166"/>
        <v>0</v>
      </c>
      <c r="H401" s="76">
        <f t="shared" si="157"/>
        <v>0</v>
      </c>
      <c r="I401" s="91">
        <f t="shared" si="158"/>
        <v>0</v>
      </c>
      <c r="J401" s="16"/>
      <c r="M401" s="95"/>
      <c r="N401" s="85"/>
      <c r="O401" s="86"/>
      <c r="P401" s="41"/>
      <c r="Q401" s="80">
        <f t="shared" si="163"/>
        <v>0</v>
      </c>
      <c r="R401" s="18"/>
      <c r="S401" s="90">
        <f>SUM($C$40:C401)</f>
        <v>52614.309948772127</v>
      </c>
      <c r="T401" s="81"/>
      <c r="U401" s="80">
        <f>SUM($CD$32:CD395)</f>
        <v>52614.309948772338</v>
      </c>
      <c r="V401" s="18"/>
      <c r="W401" s="18"/>
      <c r="X401" s="18"/>
      <c r="AC401" s="3" t="s">
        <v>45</v>
      </c>
      <c r="CB401">
        <f t="shared" si="150"/>
        <v>368</v>
      </c>
      <c r="CC401" s="2" t="str">
        <f t="shared" si="145"/>
        <v/>
      </c>
      <c r="CD401" s="4" t="str">
        <f t="shared" si="146"/>
        <v/>
      </c>
      <c r="CE401" s="1" t="str">
        <f t="shared" si="147"/>
        <v/>
      </c>
      <c r="CF401" s="4" t="str">
        <f t="shared" si="148"/>
        <v/>
      </c>
      <c r="CG401" s="4">
        <f t="shared" si="164"/>
        <v>0</v>
      </c>
      <c r="CH401" s="4">
        <f t="shared" si="151"/>
        <v>0</v>
      </c>
      <c r="CI401" s="4">
        <f t="shared" si="149"/>
        <v>0</v>
      </c>
      <c r="CK401" s="83">
        <f t="shared" si="161"/>
        <v>0</v>
      </c>
      <c r="CL401" s="1">
        <f t="shared" si="152"/>
        <v>1250</v>
      </c>
      <c r="CM401" s="1">
        <f t="shared" si="159"/>
        <v>1250</v>
      </c>
      <c r="CN401" s="83">
        <f t="shared" si="160"/>
        <v>0</v>
      </c>
      <c r="CO401" s="74" t="str">
        <f t="shared" si="142"/>
        <v/>
      </c>
    </row>
    <row r="402" spans="1:93" hidden="1" x14ac:dyDescent="0.35">
      <c r="A402" s="74" t="str">
        <f t="shared" si="153"/>
        <v/>
      </c>
      <c r="B402" s="75" t="str">
        <f t="shared" si="154"/>
        <v/>
      </c>
      <c r="C402" s="76">
        <f t="shared" si="155"/>
        <v>0</v>
      </c>
      <c r="D402" s="77">
        <f t="shared" si="156"/>
        <v>0</v>
      </c>
      <c r="E402" s="76">
        <f t="shared" si="168"/>
        <v>0</v>
      </c>
      <c r="F402" s="76"/>
      <c r="G402" s="76">
        <f t="shared" si="166"/>
        <v>0</v>
      </c>
      <c r="H402" s="76">
        <f t="shared" si="157"/>
        <v>0</v>
      </c>
      <c r="I402" s="91">
        <f t="shared" si="158"/>
        <v>0</v>
      </c>
      <c r="J402" s="16"/>
      <c r="M402" s="95"/>
      <c r="N402" s="85"/>
      <c r="O402" s="86"/>
      <c r="P402" s="41"/>
      <c r="Q402" s="80">
        <f t="shared" si="163"/>
        <v>0</v>
      </c>
      <c r="R402" s="18"/>
      <c r="S402" s="90">
        <f>SUM($C$40:C402)</f>
        <v>52614.309948772127</v>
      </c>
      <c r="T402" s="81"/>
      <c r="U402" s="80">
        <f>SUM($CD$32:CD396)</f>
        <v>52614.309948772338</v>
      </c>
      <c r="V402" s="18"/>
      <c r="W402" s="18"/>
      <c r="X402" s="18"/>
      <c r="AC402" s="3" t="s">
        <v>45</v>
      </c>
      <c r="CB402">
        <f t="shared" si="150"/>
        <v>369</v>
      </c>
      <c r="CC402" s="2" t="str">
        <f t="shared" si="145"/>
        <v/>
      </c>
      <c r="CD402" s="4" t="str">
        <f t="shared" si="146"/>
        <v/>
      </c>
      <c r="CE402" s="1" t="str">
        <f t="shared" si="147"/>
        <v/>
      </c>
      <c r="CF402" s="4" t="str">
        <f t="shared" si="148"/>
        <v/>
      </c>
      <c r="CG402" s="4">
        <f t="shared" si="164"/>
        <v>0</v>
      </c>
      <c r="CH402" s="4">
        <f t="shared" si="151"/>
        <v>0</v>
      </c>
      <c r="CI402" s="4">
        <f t="shared" si="149"/>
        <v>0</v>
      </c>
      <c r="CK402" s="83">
        <f t="shared" si="161"/>
        <v>0</v>
      </c>
      <c r="CL402" s="1">
        <f t="shared" si="152"/>
        <v>1250</v>
      </c>
      <c r="CM402" s="1">
        <f t="shared" si="159"/>
        <v>1250</v>
      </c>
      <c r="CN402" s="83">
        <f t="shared" si="160"/>
        <v>0</v>
      </c>
      <c r="CO402" s="74" t="str">
        <f t="shared" si="142"/>
        <v/>
      </c>
    </row>
    <row r="403" spans="1:93" hidden="1" x14ac:dyDescent="0.35">
      <c r="A403" s="74" t="str">
        <f t="shared" si="153"/>
        <v/>
      </c>
      <c r="B403" s="75" t="str">
        <f t="shared" si="154"/>
        <v/>
      </c>
      <c r="C403" s="76">
        <f t="shared" si="155"/>
        <v>0</v>
      </c>
      <c r="D403" s="77">
        <f t="shared" si="156"/>
        <v>0</v>
      </c>
      <c r="E403" s="76">
        <f t="shared" si="168"/>
        <v>0</v>
      </c>
      <c r="F403" s="76"/>
      <c r="G403" s="76">
        <f t="shared" si="166"/>
        <v>0</v>
      </c>
      <c r="H403" s="76">
        <f t="shared" si="157"/>
        <v>0</v>
      </c>
      <c r="I403" s="91">
        <f t="shared" si="158"/>
        <v>0</v>
      </c>
      <c r="J403" s="16"/>
      <c r="M403" s="95"/>
      <c r="N403" s="85"/>
      <c r="O403" s="86"/>
      <c r="P403" s="41"/>
      <c r="Q403" s="80">
        <f t="shared" si="163"/>
        <v>0</v>
      </c>
      <c r="R403" s="18"/>
      <c r="S403" s="90">
        <f>SUM($C$40:C403)</f>
        <v>52614.309948772127</v>
      </c>
      <c r="T403" s="81"/>
      <c r="U403" s="80">
        <f>SUM($CD$32:CD397)</f>
        <v>52614.309948772338</v>
      </c>
      <c r="V403" s="18"/>
      <c r="W403" s="18"/>
      <c r="X403" s="18"/>
      <c r="AC403" s="3" t="s">
        <v>45</v>
      </c>
      <c r="CB403">
        <f t="shared" si="150"/>
        <v>370</v>
      </c>
      <c r="CC403" s="2" t="str">
        <f t="shared" si="145"/>
        <v/>
      </c>
      <c r="CD403" s="4" t="str">
        <f t="shared" si="146"/>
        <v/>
      </c>
      <c r="CE403" s="1" t="str">
        <f t="shared" si="147"/>
        <v/>
      </c>
      <c r="CF403" s="4" t="str">
        <f t="shared" si="148"/>
        <v/>
      </c>
      <c r="CG403" s="4">
        <f t="shared" si="164"/>
        <v>0</v>
      </c>
      <c r="CH403" s="4">
        <f t="shared" si="151"/>
        <v>0</v>
      </c>
      <c r="CI403" s="4">
        <f t="shared" si="149"/>
        <v>0</v>
      </c>
      <c r="CK403" s="83">
        <f t="shared" si="161"/>
        <v>0</v>
      </c>
      <c r="CL403" s="1">
        <f t="shared" si="152"/>
        <v>1250</v>
      </c>
      <c r="CM403" s="1">
        <f t="shared" si="159"/>
        <v>1250</v>
      </c>
      <c r="CN403" s="83">
        <f t="shared" si="160"/>
        <v>0</v>
      </c>
      <c r="CO403" s="74" t="str">
        <f t="shared" si="142"/>
        <v/>
      </c>
    </row>
    <row r="404" spans="1:93" hidden="1" x14ac:dyDescent="0.35">
      <c r="A404" s="74" t="str">
        <f t="shared" si="153"/>
        <v/>
      </c>
      <c r="B404" s="75" t="str">
        <f t="shared" si="154"/>
        <v/>
      </c>
      <c r="C404" s="76">
        <f t="shared" si="155"/>
        <v>0</v>
      </c>
      <c r="D404" s="77">
        <f t="shared" si="156"/>
        <v>0</v>
      </c>
      <c r="E404" s="76">
        <f t="shared" si="168"/>
        <v>0</v>
      </c>
      <c r="F404" s="76"/>
      <c r="G404" s="76">
        <f t="shared" si="166"/>
        <v>0</v>
      </c>
      <c r="H404" s="76">
        <f t="shared" si="157"/>
        <v>0</v>
      </c>
      <c r="I404" s="91">
        <f t="shared" si="158"/>
        <v>0</v>
      </c>
      <c r="J404" s="16"/>
      <c r="M404" s="95"/>
      <c r="N404" s="85"/>
      <c r="O404" s="86"/>
      <c r="P404" s="41"/>
      <c r="Q404" s="80">
        <f t="shared" si="163"/>
        <v>0</v>
      </c>
      <c r="R404" s="18"/>
      <c r="S404" s="90">
        <f>SUM($C$40:C404)</f>
        <v>52614.309948772127</v>
      </c>
      <c r="T404" s="81"/>
      <c r="U404" s="80">
        <f>SUM($CD$32:CD398)</f>
        <v>52614.309948772338</v>
      </c>
      <c r="V404" s="18"/>
      <c r="W404" s="18"/>
      <c r="X404" s="18"/>
      <c r="AC404" s="3" t="s">
        <v>45</v>
      </c>
      <c r="CB404">
        <f t="shared" si="150"/>
        <v>371</v>
      </c>
      <c r="CC404" s="2" t="str">
        <f t="shared" si="145"/>
        <v/>
      </c>
      <c r="CD404" s="4" t="str">
        <f t="shared" si="146"/>
        <v/>
      </c>
      <c r="CE404" s="1" t="str">
        <f t="shared" si="147"/>
        <v/>
      </c>
      <c r="CF404" s="4" t="str">
        <f t="shared" si="148"/>
        <v/>
      </c>
      <c r="CG404" s="4">
        <f t="shared" si="164"/>
        <v>0</v>
      </c>
      <c r="CH404" s="4">
        <f t="shared" si="151"/>
        <v>0</v>
      </c>
      <c r="CI404" s="4">
        <f t="shared" si="149"/>
        <v>0</v>
      </c>
      <c r="CK404" s="83">
        <f t="shared" si="161"/>
        <v>0</v>
      </c>
      <c r="CL404" s="1">
        <f t="shared" si="152"/>
        <v>1250</v>
      </c>
      <c r="CM404" s="1">
        <f t="shared" si="159"/>
        <v>1250</v>
      </c>
      <c r="CN404" s="83">
        <f t="shared" si="160"/>
        <v>0</v>
      </c>
      <c r="CO404" s="74" t="str">
        <f t="shared" si="142"/>
        <v/>
      </c>
    </row>
    <row r="405" spans="1:93" hidden="1" x14ac:dyDescent="0.35">
      <c r="A405" s="74" t="str">
        <f t="shared" si="153"/>
        <v/>
      </c>
      <c r="B405" s="75" t="str">
        <f t="shared" si="154"/>
        <v/>
      </c>
      <c r="C405" s="76">
        <f t="shared" si="155"/>
        <v>0</v>
      </c>
      <c r="D405" s="77">
        <f t="shared" si="156"/>
        <v>0</v>
      </c>
      <c r="E405" s="76">
        <f t="shared" si="168"/>
        <v>0</v>
      </c>
      <c r="F405" s="76"/>
      <c r="G405" s="76">
        <f t="shared" si="166"/>
        <v>0</v>
      </c>
      <c r="H405" s="76">
        <f t="shared" si="157"/>
        <v>0</v>
      </c>
      <c r="I405" s="91">
        <f t="shared" si="158"/>
        <v>0</v>
      </c>
      <c r="J405" s="16"/>
      <c r="M405" s="95"/>
      <c r="N405" s="85"/>
      <c r="O405" s="86"/>
      <c r="P405" s="41"/>
      <c r="Q405" s="80">
        <f t="shared" si="163"/>
        <v>0</v>
      </c>
      <c r="R405" s="18"/>
      <c r="S405" s="90">
        <f>SUM($C$40:C405)</f>
        <v>52614.309948772127</v>
      </c>
      <c r="T405" s="81"/>
      <c r="U405" s="80">
        <f>SUM($CD$32:CD399)</f>
        <v>52614.309948772338</v>
      </c>
      <c r="V405" s="18"/>
      <c r="W405" s="18"/>
      <c r="X405" s="18"/>
      <c r="AC405" s="3" t="s">
        <v>45</v>
      </c>
      <c r="CB405">
        <f t="shared" si="150"/>
        <v>372</v>
      </c>
      <c r="CC405" s="2" t="str">
        <f t="shared" si="145"/>
        <v/>
      </c>
      <c r="CD405" s="4" t="str">
        <f t="shared" si="146"/>
        <v/>
      </c>
      <c r="CE405" s="1" t="str">
        <f t="shared" si="147"/>
        <v/>
      </c>
      <c r="CF405" s="4" t="str">
        <f t="shared" si="148"/>
        <v/>
      </c>
      <c r="CG405" s="4">
        <f t="shared" si="164"/>
        <v>0</v>
      </c>
      <c r="CH405" s="4">
        <f t="shared" si="151"/>
        <v>0</v>
      </c>
      <c r="CI405" s="4">
        <f t="shared" si="149"/>
        <v>0</v>
      </c>
      <c r="CK405" s="83">
        <f t="shared" si="161"/>
        <v>0</v>
      </c>
      <c r="CL405" s="1">
        <f t="shared" si="152"/>
        <v>1250</v>
      </c>
      <c r="CM405" s="1">
        <f t="shared" si="159"/>
        <v>1250</v>
      </c>
      <c r="CN405" s="83">
        <f t="shared" si="160"/>
        <v>0</v>
      </c>
      <c r="CO405" s="74" t="str">
        <f t="shared" si="142"/>
        <v/>
      </c>
    </row>
    <row r="406" spans="1:93" hidden="1" x14ac:dyDescent="0.35">
      <c r="A406" s="74" t="str">
        <f t="shared" si="153"/>
        <v/>
      </c>
      <c r="B406" s="75" t="str">
        <f t="shared" si="154"/>
        <v/>
      </c>
      <c r="C406" s="76">
        <f t="shared" si="155"/>
        <v>0</v>
      </c>
      <c r="D406" s="77">
        <f t="shared" si="156"/>
        <v>0</v>
      </c>
      <c r="E406" s="76">
        <f t="shared" si="168"/>
        <v>0</v>
      </c>
      <c r="F406" s="76"/>
      <c r="G406" s="76">
        <f t="shared" si="166"/>
        <v>0</v>
      </c>
      <c r="H406" s="76">
        <f t="shared" si="157"/>
        <v>0</v>
      </c>
      <c r="I406" s="91">
        <f t="shared" si="158"/>
        <v>0</v>
      </c>
      <c r="J406" s="16"/>
      <c r="M406" s="95"/>
      <c r="N406" s="85"/>
      <c r="O406" s="86"/>
      <c r="P406" s="41"/>
      <c r="Q406" s="80">
        <f t="shared" si="163"/>
        <v>0</v>
      </c>
      <c r="R406" s="18"/>
      <c r="S406" s="90">
        <f>SUM($C$40:C406)</f>
        <v>52614.309948772127</v>
      </c>
      <c r="T406" s="81"/>
      <c r="U406" s="80">
        <f>SUM($CD$32:CD400)</f>
        <v>52614.309948772338</v>
      </c>
      <c r="V406" s="18"/>
      <c r="W406" s="18"/>
      <c r="X406" s="18"/>
      <c r="AC406" s="3" t="s">
        <v>45</v>
      </c>
      <c r="CB406">
        <f t="shared" si="150"/>
        <v>373</v>
      </c>
      <c r="CC406" s="2" t="str">
        <f t="shared" si="145"/>
        <v/>
      </c>
      <c r="CD406" s="4" t="str">
        <f t="shared" si="146"/>
        <v/>
      </c>
      <c r="CE406" s="1" t="str">
        <f t="shared" si="147"/>
        <v/>
      </c>
      <c r="CF406" s="4" t="str">
        <f t="shared" si="148"/>
        <v/>
      </c>
      <c r="CG406" s="4">
        <f t="shared" si="164"/>
        <v>0</v>
      </c>
      <c r="CH406" s="4">
        <f t="shared" si="151"/>
        <v>0</v>
      </c>
      <c r="CI406" s="4">
        <f t="shared" si="149"/>
        <v>0</v>
      </c>
      <c r="CK406" s="83">
        <f t="shared" si="161"/>
        <v>0</v>
      </c>
      <c r="CL406" s="1">
        <f t="shared" si="152"/>
        <v>1250</v>
      </c>
      <c r="CM406" s="1">
        <f t="shared" si="159"/>
        <v>1250</v>
      </c>
      <c r="CN406" s="83">
        <f t="shared" si="160"/>
        <v>0</v>
      </c>
      <c r="CO406" s="74" t="str">
        <f t="shared" si="142"/>
        <v/>
      </c>
    </row>
    <row r="407" spans="1:93" hidden="1" x14ac:dyDescent="0.35">
      <c r="A407" s="74" t="str">
        <f t="shared" si="153"/>
        <v/>
      </c>
      <c r="B407" s="75" t="str">
        <f t="shared" si="154"/>
        <v/>
      </c>
      <c r="C407" s="76">
        <f t="shared" si="155"/>
        <v>0</v>
      </c>
      <c r="D407" s="77">
        <f t="shared" si="156"/>
        <v>0</v>
      </c>
      <c r="E407" s="76">
        <f t="shared" si="168"/>
        <v>0</v>
      </c>
      <c r="F407" s="76"/>
      <c r="G407" s="76">
        <f t="shared" si="166"/>
        <v>0</v>
      </c>
      <c r="H407" s="76">
        <f t="shared" si="157"/>
        <v>0</v>
      </c>
      <c r="I407" s="91">
        <f t="shared" si="158"/>
        <v>0</v>
      </c>
      <c r="J407" s="16"/>
      <c r="M407" s="95"/>
      <c r="N407" s="85"/>
      <c r="O407" s="86"/>
      <c r="P407" s="41"/>
      <c r="Q407" s="80">
        <f t="shared" si="163"/>
        <v>0</v>
      </c>
      <c r="R407" s="18"/>
      <c r="S407" s="90">
        <f>SUM($C$40:C407)</f>
        <v>52614.309948772127</v>
      </c>
      <c r="T407" s="81"/>
      <c r="U407" s="80">
        <f>SUM($CD$32:CD401)</f>
        <v>52614.309948772338</v>
      </c>
      <c r="V407" s="18"/>
      <c r="W407" s="18"/>
      <c r="X407" s="18"/>
      <c r="AC407" s="3" t="s">
        <v>45</v>
      </c>
      <c r="CB407">
        <f t="shared" si="150"/>
        <v>374</v>
      </c>
      <c r="CC407" s="2" t="str">
        <f t="shared" si="145"/>
        <v/>
      </c>
      <c r="CD407" s="4" t="str">
        <f t="shared" si="146"/>
        <v/>
      </c>
      <c r="CE407" s="1" t="str">
        <f t="shared" si="147"/>
        <v/>
      </c>
      <c r="CF407" s="4" t="str">
        <f t="shared" si="148"/>
        <v/>
      </c>
      <c r="CG407" s="4">
        <f t="shared" si="164"/>
        <v>0</v>
      </c>
      <c r="CH407" s="4">
        <f t="shared" si="151"/>
        <v>0</v>
      </c>
      <c r="CI407" s="4">
        <f t="shared" si="149"/>
        <v>0</v>
      </c>
      <c r="CK407" s="83">
        <f t="shared" si="161"/>
        <v>0</v>
      </c>
      <c r="CL407" s="1">
        <f t="shared" si="152"/>
        <v>1250</v>
      </c>
      <c r="CM407" s="1">
        <f t="shared" si="159"/>
        <v>1250</v>
      </c>
      <c r="CN407" s="83">
        <f t="shared" si="160"/>
        <v>0</v>
      </c>
      <c r="CO407" s="74" t="str">
        <f t="shared" si="142"/>
        <v/>
      </c>
    </row>
    <row r="408" spans="1:93" hidden="1" x14ac:dyDescent="0.35">
      <c r="A408" s="74" t="str">
        <f t="shared" si="153"/>
        <v/>
      </c>
      <c r="B408" s="75" t="str">
        <f t="shared" si="154"/>
        <v/>
      </c>
      <c r="C408" s="76">
        <f t="shared" si="155"/>
        <v>0</v>
      </c>
      <c r="D408" s="77">
        <f t="shared" si="156"/>
        <v>0</v>
      </c>
      <c r="E408" s="76">
        <f t="shared" si="168"/>
        <v>0</v>
      </c>
      <c r="F408" s="76"/>
      <c r="G408" s="76">
        <f t="shared" si="166"/>
        <v>0</v>
      </c>
      <c r="H408" s="76">
        <f t="shared" si="157"/>
        <v>0</v>
      </c>
      <c r="I408" s="91">
        <f t="shared" si="158"/>
        <v>0</v>
      </c>
      <c r="J408" s="16"/>
      <c r="M408" s="95"/>
      <c r="N408" s="85"/>
      <c r="O408" s="86"/>
      <c r="P408" s="41"/>
      <c r="Q408" s="80">
        <f t="shared" si="163"/>
        <v>0</v>
      </c>
      <c r="R408" s="18"/>
      <c r="S408" s="90">
        <f>SUM($C$40:C408)</f>
        <v>52614.309948772127</v>
      </c>
      <c r="T408" s="81"/>
      <c r="U408" s="80">
        <f>SUM($CD$32:CD402)</f>
        <v>52614.309948772338</v>
      </c>
      <c r="V408" s="18"/>
      <c r="W408" s="18"/>
      <c r="X408" s="18"/>
      <c r="AC408" s="3" t="s">
        <v>45</v>
      </c>
      <c r="CB408">
        <f t="shared" si="150"/>
        <v>375</v>
      </c>
      <c r="CC408" s="2" t="str">
        <f t="shared" si="145"/>
        <v/>
      </c>
      <c r="CD408" s="4" t="str">
        <f t="shared" si="146"/>
        <v/>
      </c>
      <c r="CE408" s="1" t="str">
        <f t="shared" si="147"/>
        <v/>
      </c>
      <c r="CF408" s="4" t="str">
        <f t="shared" si="148"/>
        <v/>
      </c>
      <c r="CG408" s="4">
        <f t="shared" si="164"/>
        <v>0</v>
      </c>
      <c r="CH408" s="4">
        <f t="shared" si="151"/>
        <v>0</v>
      </c>
      <c r="CI408" s="4">
        <f t="shared" si="149"/>
        <v>0</v>
      </c>
      <c r="CK408" s="83">
        <f t="shared" si="161"/>
        <v>0</v>
      </c>
      <c r="CL408" s="1">
        <f t="shared" si="152"/>
        <v>1250</v>
      </c>
      <c r="CM408" s="1">
        <f t="shared" si="159"/>
        <v>1250</v>
      </c>
      <c r="CN408" s="83">
        <f t="shared" si="160"/>
        <v>0</v>
      </c>
      <c r="CO408" s="74" t="str">
        <f t="shared" si="142"/>
        <v/>
      </c>
    </row>
    <row r="409" spans="1:93" hidden="1" x14ac:dyDescent="0.35">
      <c r="A409" s="74" t="str">
        <f t="shared" si="153"/>
        <v/>
      </c>
      <c r="B409" s="75" t="str">
        <f t="shared" si="154"/>
        <v/>
      </c>
      <c r="C409" s="76">
        <f t="shared" si="155"/>
        <v>0</v>
      </c>
      <c r="D409" s="77">
        <f t="shared" si="156"/>
        <v>0</v>
      </c>
      <c r="E409" s="76">
        <f t="shared" si="168"/>
        <v>0</v>
      </c>
      <c r="F409" s="76"/>
      <c r="G409" s="76">
        <f t="shared" si="166"/>
        <v>0</v>
      </c>
      <c r="H409" s="76">
        <f t="shared" si="157"/>
        <v>0</v>
      </c>
      <c r="I409" s="91">
        <f t="shared" si="158"/>
        <v>0</v>
      </c>
      <c r="J409" s="16"/>
      <c r="M409" s="95"/>
      <c r="N409" s="85"/>
      <c r="O409" s="86"/>
      <c r="P409" s="41"/>
      <c r="Q409" s="80">
        <f t="shared" si="163"/>
        <v>0</v>
      </c>
      <c r="R409" s="18"/>
      <c r="S409" s="90">
        <f>SUM($C$40:C409)</f>
        <v>52614.309948772127</v>
      </c>
      <c r="T409" s="81"/>
      <c r="U409" s="80">
        <f>SUM($CD$32:CD403)</f>
        <v>52614.309948772338</v>
      </c>
      <c r="V409" s="18"/>
      <c r="W409" s="18"/>
      <c r="X409" s="18"/>
      <c r="AC409" s="3" t="s">
        <v>45</v>
      </c>
      <c r="CK409" s="83">
        <f t="shared" si="161"/>
        <v>0</v>
      </c>
      <c r="CL409" s="1">
        <f t="shared" si="152"/>
        <v>1250</v>
      </c>
      <c r="CM409" s="1">
        <f t="shared" si="159"/>
        <v>1250</v>
      </c>
      <c r="CN409" s="83">
        <f t="shared" si="160"/>
        <v>0</v>
      </c>
      <c r="CO409" s="74" t="str">
        <f t="shared" si="142"/>
        <v/>
      </c>
    </row>
    <row r="410" spans="1:93" hidden="1" x14ac:dyDescent="0.35">
      <c r="A410" s="74" t="str">
        <f t="shared" si="153"/>
        <v/>
      </c>
      <c r="B410" s="75" t="str">
        <f t="shared" si="154"/>
        <v/>
      </c>
      <c r="C410" s="76">
        <f t="shared" si="155"/>
        <v>0</v>
      </c>
      <c r="D410" s="77">
        <f t="shared" si="156"/>
        <v>0</v>
      </c>
      <c r="E410" s="76">
        <f t="shared" si="168"/>
        <v>0</v>
      </c>
      <c r="F410" s="76"/>
      <c r="G410" s="76">
        <f t="shared" si="166"/>
        <v>0</v>
      </c>
      <c r="H410" s="76">
        <f t="shared" si="157"/>
        <v>0</v>
      </c>
      <c r="I410" s="91">
        <f t="shared" si="158"/>
        <v>0</v>
      </c>
      <c r="J410" s="16"/>
      <c r="M410" s="95"/>
      <c r="N410" s="85"/>
      <c r="O410" s="86"/>
      <c r="P410" s="41"/>
      <c r="Q410" s="80">
        <f t="shared" si="163"/>
        <v>0</v>
      </c>
      <c r="R410" s="18"/>
      <c r="S410" s="90">
        <f>SUM($C$40:C410)</f>
        <v>52614.309948772127</v>
      </c>
      <c r="T410" s="81"/>
      <c r="U410" s="80">
        <f>SUM($CD$32:CD404)</f>
        <v>52614.309948772338</v>
      </c>
      <c r="V410" s="18"/>
      <c r="W410" s="18"/>
      <c r="X410" s="18"/>
      <c r="AC410" s="3" t="s">
        <v>45</v>
      </c>
      <c r="CK410" s="83">
        <f t="shared" si="161"/>
        <v>0</v>
      </c>
      <c r="CL410" s="1">
        <f t="shared" si="152"/>
        <v>1250</v>
      </c>
      <c r="CM410" s="1">
        <f t="shared" si="159"/>
        <v>1250</v>
      </c>
      <c r="CN410" s="83">
        <f t="shared" si="160"/>
        <v>0</v>
      </c>
      <c r="CO410" s="74" t="str">
        <f t="shared" si="142"/>
        <v/>
      </c>
    </row>
    <row r="411" spans="1:93" hidden="1" x14ac:dyDescent="0.35">
      <c r="A411" s="74" t="str">
        <f t="shared" si="153"/>
        <v/>
      </c>
      <c r="B411" s="75" t="str">
        <f t="shared" si="154"/>
        <v/>
      </c>
      <c r="C411" s="76">
        <f t="shared" si="155"/>
        <v>0</v>
      </c>
      <c r="D411" s="77">
        <f t="shared" si="156"/>
        <v>0</v>
      </c>
      <c r="E411" s="76">
        <f t="shared" si="168"/>
        <v>0</v>
      </c>
      <c r="F411" s="76"/>
      <c r="G411" s="76">
        <f t="shared" si="166"/>
        <v>0</v>
      </c>
      <c r="H411" s="76">
        <f t="shared" si="157"/>
        <v>0</v>
      </c>
      <c r="I411" s="91">
        <f t="shared" si="158"/>
        <v>0</v>
      </c>
      <c r="J411" s="16"/>
      <c r="M411" s="95"/>
      <c r="N411" s="85"/>
      <c r="O411" s="86"/>
      <c r="P411" s="41"/>
      <c r="Q411" s="80">
        <f t="shared" si="163"/>
        <v>0</v>
      </c>
      <c r="R411" s="18"/>
      <c r="S411" s="90">
        <f>SUM($C$40:C411)</f>
        <v>52614.309948772127</v>
      </c>
      <c r="T411" s="81"/>
      <c r="U411" s="80">
        <f>SUM($CD$32:CD405)</f>
        <v>52614.309948772338</v>
      </c>
      <c r="V411" s="18"/>
      <c r="W411" s="18"/>
      <c r="X411" s="18"/>
      <c r="AC411" s="3" t="s">
        <v>45</v>
      </c>
      <c r="CK411" s="83">
        <f t="shared" si="161"/>
        <v>0</v>
      </c>
      <c r="CL411" s="1">
        <f t="shared" si="152"/>
        <v>1250</v>
      </c>
      <c r="CM411" s="1">
        <f t="shared" si="159"/>
        <v>1250</v>
      </c>
      <c r="CN411" s="83">
        <f t="shared" si="160"/>
        <v>0</v>
      </c>
      <c r="CO411" s="74" t="str">
        <f t="shared" si="142"/>
        <v/>
      </c>
    </row>
    <row r="412" spans="1:93" hidden="1" x14ac:dyDescent="0.35">
      <c r="A412" s="74" t="str">
        <f t="shared" si="153"/>
        <v/>
      </c>
      <c r="B412" s="75" t="str">
        <f t="shared" si="154"/>
        <v/>
      </c>
      <c r="C412" s="76">
        <f t="shared" si="155"/>
        <v>0</v>
      </c>
      <c r="D412" s="77">
        <f t="shared" si="156"/>
        <v>0</v>
      </c>
      <c r="E412" s="76">
        <f t="shared" si="168"/>
        <v>0</v>
      </c>
      <c r="F412" s="76"/>
      <c r="G412" s="76">
        <f t="shared" si="166"/>
        <v>0</v>
      </c>
      <c r="H412" s="76">
        <f t="shared" si="157"/>
        <v>0</v>
      </c>
      <c r="I412" s="91">
        <f t="shared" si="158"/>
        <v>0</v>
      </c>
      <c r="J412" s="16"/>
      <c r="M412" s="95"/>
      <c r="N412" s="85"/>
      <c r="O412" s="86"/>
      <c r="P412" s="41"/>
      <c r="Q412" s="80">
        <f t="shared" si="163"/>
        <v>0</v>
      </c>
      <c r="R412" s="18"/>
      <c r="S412" s="90">
        <f>SUM($C$40:C412)</f>
        <v>52614.309948772127</v>
      </c>
      <c r="T412" s="81"/>
      <c r="U412" s="80">
        <f>SUM($CD$32:CD406)</f>
        <v>52614.309948772338</v>
      </c>
      <c r="V412" s="18"/>
      <c r="W412" s="18"/>
      <c r="X412" s="18"/>
      <c r="AC412" s="3" t="s">
        <v>45</v>
      </c>
      <c r="CK412" s="83">
        <f t="shared" si="161"/>
        <v>0</v>
      </c>
      <c r="CL412" s="1">
        <f t="shared" si="152"/>
        <v>1250</v>
      </c>
      <c r="CM412" s="1">
        <f t="shared" si="159"/>
        <v>1250</v>
      </c>
      <c r="CN412" s="83">
        <f t="shared" si="160"/>
        <v>0</v>
      </c>
      <c r="CO412" s="74" t="str">
        <f t="shared" ref="CO412:CO475" si="169">IF(CN411&lt;1,"",CO411+1)</f>
        <v/>
      </c>
    </row>
    <row r="413" spans="1:93" hidden="1" x14ac:dyDescent="0.35">
      <c r="A413" s="74" t="str">
        <f t="shared" si="153"/>
        <v/>
      </c>
      <c r="B413" s="75" t="str">
        <f t="shared" si="154"/>
        <v/>
      </c>
      <c r="C413" s="76">
        <f t="shared" si="155"/>
        <v>0</v>
      </c>
      <c r="D413" s="77">
        <f t="shared" si="156"/>
        <v>0</v>
      </c>
      <c r="E413" s="76">
        <f t="shared" si="168"/>
        <v>0</v>
      </c>
      <c r="F413" s="76"/>
      <c r="G413" s="76">
        <f>IF(G401 &gt; 1, IF(I412&lt;$E$16,(I412-D413+C413),G401), 0)</f>
        <v>0</v>
      </c>
      <c r="H413" s="76">
        <f t="shared" si="157"/>
        <v>0</v>
      </c>
      <c r="I413" s="91">
        <f t="shared" si="158"/>
        <v>0</v>
      </c>
      <c r="J413" s="16"/>
      <c r="M413" s="95"/>
      <c r="N413" s="85"/>
      <c r="O413" s="86"/>
      <c r="P413" s="41"/>
      <c r="Q413" s="80">
        <f t="shared" si="163"/>
        <v>0</v>
      </c>
      <c r="R413" s="18"/>
      <c r="S413" s="90">
        <f>SUM($C$40:C413)</f>
        <v>52614.309948772127</v>
      </c>
      <c r="T413" s="81"/>
      <c r="U413" s="80">
        <f>SUM($CD$32:CD407)</f>
        <v>52614.309948772338</v>
      </c>
      <c r="V413" s="18"/>
      <c r="W413" s="18"/>
      <c r="X413" s="18"/>
      <c r="AC413" s="3" t="s">
        <v>45</v>
      </c>
      <c r="CK413" s="83">
        <f t="shared" si="161"/>
        <v>0</v>
      </c>
      <c r="CL413" s="1">
        <f t="shared" si="152"/>
        <v>1250</v>
      </c>
      <c r="CM413" s="1">
        <f t="shared" si="159"/>
        <v>1250</v>
      </c>
      <c r="CN413" s="83">
        <f t="shared" si="160"/>
        <v>0</v>
      </c>
      <c r="CO413" s="74" t="str">
        <f t="shared" si="169"/>
        <v/>
      </c>
    </row>
    <row r="414" spans="1:93" hidden="1" x14ac:dyDescent="0.35">
      <c r="A414" s="74" t="str">
        <f t="shared" si="153"/>
        <v/>
      </c>
      <c r="B414" s="75" t="str">
        <f t="shared" si="154"/>
        <v/>
      </c>
      <c r="C414" s="76">
        <f t="shared" si="155"/>
        <v>0</v>
      </c>
      <c r="D414" s="77">
        <f t="shared" si="156"/>
        <v>0</v>
      </c>
      <c r="E414" s="76">
        <f t="shared" si="168"/>
        <v>0</v>
      </c>
      <c r="F414" s="76"/>
      <c r="G414" s="76">
        <f>IF(G402 &gt; 1, IF(I413&lt;$E$16,(I413-D414+C414),G402), 0)</f>
        <v>0</v>
      </c>
      <c r="H414" s="76">
        <f t="shared" si="157"/>
        <v>0</v>
      </c>
      <c r="I414" s="91">
        <f t="shared" si="158"/>
        <v>0</v>
      </c>
      <c r="J414" s="16"/>
      <c r="M414" s="95"/>
      <c r="N414" s="85"/>
      <c r="O414" s="86"/>
      <c r="P414" s="41"/>
      <c r="Q414" s="80">
        <f t="shared" si="163"/>
        <v>0</v>
      </c>
      <c r="R414" s="18"/>
      <c r="S414" s="90">
        <f>SUM($C$40:C414)</f>
        <v>52614.309948772127</v>
      </c>
      <c r="T414" s="81"/>
      <c r="U414" s="80">
        <f>SUM($CD$32:CD408)</f>
        <v>52614.309948772338</v>
      </c>
      <c r="V414" s="18"/>
      <c r="W414" s="18"/>
      <c r="X414" s="18"/>
      <c r="AC414" s="3" t="s">
        <v>45</v>
      </c>
      <c r="CK414" s="83">
        <f t="shared" si="161"/>
        <v>0</v>
      </c>
      <c r="CL414" s="1">
        <f t="shared" si="152"/>
        <v>1250</v>
      </c>
      <c r="CM414" s="1">
        <f t="shared" si="159"/>
        <v>1250</v>
      </c>
      <c r="CN414" s="83">
        <f t="shared" si="160"/>
        <v>0</v>
      </c>
      <c r="CO414" s="74" t="str">
        <f t="shared" si="169"/>
        <v/>
      </c>
    </row>
    <row r="415" spans="1:93" hidden="1" x14ac:dyDescent="0.35">
      <c r="A415" s="17"/>
      <c r="B415" s="17"/>
      <c r="C415" s="13"/>
      <c r="D415" s="17"/>
      <c r="E415" s="13"/>
      <c r="F415" s="13"/>
      <c r="G415" s="95"/>
      <c r="H415" s="95"/>
      <c r="I415" s="95"/>
      <c r="J415" s="13"/>
      <c r="M415" s="95"/>
      <c r="N415" s="85"/>
      <c r="O415" s="86"/>
      <c r="P415" s="41"/>
      <c r="R415" s="18"/>
      <c r="S415" s="90">
        <f>SUM($C$40:C415)</f>
        <v>52614.309948772127</v>
      </c>
      <c r="T415" s="81"/>
      <c r="U415" s="80">
        <f>SUM($CD$32:CD409)</f>
        <v>52614.309948772338</v>
      </c>
      <c r="V415" s="18"/>
      <c r="W415" s="18"/>
      <c r="X415" s="18"/>
      <c r="AC415" s="3" t="s">
        <v>45</v>
      </c>
      <c r="CK415" s="83">
        <f t="shared" si="161"/>
        <v>0</v>
      </c>
      <c r="CL415" s="1">
        <f t="shared" si="152"/>
        <v>1250</v>
      </c>
      <c r="CM415" s="1">
        <f t="shared" si="159"/>
        <v>1250</v>
      </c>
      <c r="CN415" s="83">
        <f t="shared" si="160"/>
        <v>0</v>
      </c>
      <c r="CO415" s="74" t="str">
        <f t="shared" si="169"/>
        <v/>
      </c>
    </row>
    <row r="416" spans="1:93" hidden="1" x14ac:dyDescent="0.35">
      <c r="A416" s="95"/>
      <c r="B416" s="95"/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6"/>
      <c r="P416" s="96"/>
      <c r="Q416" s="95"/>
      <c r="R416" s="95"/>
      <c r="S416" s="95"/>
      <c r="T416" s="95"/>
      <c r="U416" s="95"/>
      <c r="V416" s="95"/>
      <c r="W416" s="95"/>
      <c r="X416" s="95"/>
      <c r="CK416" s="83">
        <f t="shared" si="161"/>
        <v>0</v>
      </c>
      <c r="CL416" s="1">
        <f t="shared" si="152"/>
        <v>1250</v>
      </c>
      <c r="CM416" s="1">
        <f t="shared" si="159"/>
        <v>1250</v>
      </c>
      <c r="CN416" s="83">
        <f t="shared" si="160"/>
        <v>0</v>
      </c>
      <c r="CO416" s="74" t="str">
        <f t="shared" si="169"/>
        <v/>
      </c>
    </row>
    <row r="417" spans="1:93" hidden="1" x14ac:dyDescent="0.35">
      <c r="A417" s="95"/>
      <c r="B417" s="95"/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6"/>
      <c r="P417" s="96"/>
      <c r="Q417" s="95"/>
      <c r="R417" s="95"/>
      <c r="S417" s="95"/>
      <c r="T417" s="95"/>
      <c r="U417" s="95"/>
      <c r="V417" s="95"/>
      <c r="W417" s="95"/>
      <c r="X417" s="95"/>
      <c r="CK417" s="83">
        <f t="shared" si="161"/>
        <v>0</v>
      </c>
      <c r="CL417" s="1">
        <f t="shared" si="152"/>
        <v>1250</v>
      </c>
      <c r="CM417" s="1">
        <f t="shared" si="159"/>
        <v>1250</v>
      </c>
      <c r="CN417" s="83">
        <f t="shared" si="160"/>
        <v>0</v>
      </c>
      <c r="CO417" s="74" t="str">
        <f t="shared" si="169"/>
        <v/>
      </c>
    </row>
    <row r="418" spans="1:93" hidden="1" x14ac:dyDescent="0.35">
      <c r="A418" s="95"/>
      <c r="B418" s="95"/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6"/>
      <c r="P418" s="96"/>
      <c r="Q418" s="95"/>
      <c r="R418" s="95"/>
      <c r="S418" s="95"/>
      <c r="T418" s="95"/>
      <c r="U418" s="95"/>
      <c r="V418" s="95"/>
      <c r="W418" s="95"/>
      <c r="X418" s="95"/>
      <c r="CK418" s="83">
        <f t="shared" si="161"/>
        <v>0</v>
      </c>
      <c r="CL418" s="1">
        <f t="shared" si="152"/>
        <v>1250</v>
      </c>
      <c r="CM418" s="1">
        <f t="shared" si="159"/>
        <v>1250</v>
      </c>
      <c r="CN418" s="83">
        <f t="shared" si="160"/>
        <v>0</v>
      </c>
      <c r="CO418" s="74" t="str">
        <f t="shared" si="169"/>
        <v/>
      </c>
    </row>
    <row r="419" spans="1:93" hidden="1" x14ac:dyDescent="0.35">
      <c r="A419" s="95"/>
      <c r="B419" s="95"/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6"/>
      <c r="P419" s="96"/>
      <c r="Q419" s="95"/>
      <c r="R419" s="95"/>
      <c r="S419" s="95"/>
      <c r="T419" s="95"/>
      <c r="U419" s="95"/>
      <c r="V419" s="95"/>
      <c r="W419" s="95"/>
      <c r="X419" s="95"/>
      <c r="CK419" s="83">
        <f t="shared" si="161"/>
        <v>0</v>
      </c>
      <c r="CL419" s="1">
        <f t="shared" si="152"/>
        <v>1250</v>
      </c>
      <c r="CM419" s="1">
        <f t="shared" si="159"/>
        <v>1250</v>
      </c>
      <c r="CN419" s="83">
        <f t="shared" si="160"/>
        <v>0</v>
      </c>
      <c r="CO419" s="74" t="str">
        <f t="shared" si="169"/>
        <v/>
      </c>
    </row>
    <row r="420" spans="1:93" x14ac:dyDescent="0.35">
      <c r="A420" s="95"/>
      <c r="B420" s="95"/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6"/>
      <c r="P420" s="96"/>
      <c r="Q420" s="95"/>
      <c r="R420" s="95"/>
      <c r="S420" s="95"/>
      <c r="T420" s="95"/>
      <c r="U420" s="95"/>
      <c r="V420" s="95"/>
      <c r="W420" s="95"/>
      <c r="X420" s="95"/>
      <c r="CK420" s="83">
        <f t="shared" si="161"/>
        <v>0</v>
      </c>
      <c r="CL420" s="1">
        <f t="shared" si="152"/>
        <v>1250</v>
      </c>
      <c r="CM420" s="1">
        <f t="shared" si="159"/>
        <v>1250</v>
      </c>
      <c r="CN420" s="83">
        <f t="shared" si="160"/>
        <v>0</v>
      </c>
      <c r="CO420" s="74" t="str">
        <f t="shared" si="169"/>
        <v/>
      </c>
    </row>
    <row r="421" spans="1:93" x14ac:dyDescent="0.35">
      <c r="A421" s="95"/>
      <c r="B421" s="95"/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6"/>
      <c r="P421" s="96"/>
      <c r="Q421" s="95"/>
      <c r="R421" s="95"/>
      <c r="S421" s="95"/>
      <c r="T421" s="95"/>
      <c r="U421" s="95"/>
      <c r="V421" s="95"/>
      <c r="W421" s="95"/>
      <c r="X421" s="95"/>
      <c r="CK421" s="83">
        <f t="shared" si="161"/>
        <v>0</v>
      </c>
      <c r="CL421" s="1">
        <f t="shared" si="152"/>
        <v>1250</v>
      </c>
      <c r="CM421" s="1">
        <f t="shared" si="159"/>
        <v>1250</v>
      </c>
      <c r="CN421" s="83">
        <f t="shared" si="160"/>
        <v>0</v>
      </c>
      <c r="CO421" s="74" t="str">
        <f t="shared" si="169"/>
        <v/>
      </c>
    </row>
    <row r="422" spans="1:93" x14ac:dyDescent="0.35">
      <c r="A422" s="95"/>
      <c r="B422" s="95"/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6"/>
      <c r="P422" s="96"/>
      <c r="Q422" s="95"/>
      <c r="R422" s="95"/>
      <c r="S422" s="95"/>
      <c r="T422" s="95"/>
      <c r="U422" s="95"/>
      <c r="V422" s="95"/>
      <c r="W422" s="95"/>
      <c r="X422" s="95"/>
      <c r="CK422" s="83">
        <f t="shared" si="161"/>
        <v>0</v>
      </c>
      <c r="CL422" s="1">
        <f t="shared" si="152"/>
        <v>1250</v>
      </c>
      <c r="CM422" s="1">
        <f t="shared" si="159"/>
        <v>1250</v>
      </c>
      <c r="CN422" s="83">
        <f t="shared" si="160"/>
        <v>0</v>
      </c>
      <c r="CO422" s="74" t="str">
        <f t="shared" si="169"/>
        <v/>
      </c>
    </row>
    <row r="423" spans="1:93" x14ac:dyDescent="0.35">
      <c r="A423" s="95"/>
      <c r="B423" s="95"/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6"/>
      <c r="P423" s="96"/>
      <c r="Q423" s="95"/>
      <c r="R423" s="95"/>
      <c r="S423" s="95"/>
      <c r="T423" s="95"/>
      <c r="U423" s="95"/>
      <c r="V423" s="95"/>
      <c r="W423" s="95"/>
      <c r="X423" s="95"/>
      <c r="CK423" s="83">
        <f t="shared" si="161"/>
        <v>0</v>
      </c>
      <c r="CL423" s="1">
        <f t="shared" si="152"/>
        <v>1250</v>
      </c>
      <c r="CM423" s="1">
        <f t="shared" si="159"/>
        <v>1250</v>
      </c>
      <c r="CN423" s="83">
        <f t="shared" si="160"/>
        <v>0</v>
      </c>
      <c r="CO423" s="74" t="str">
        <f t="shared" si="169"/>
        <v/>
      </c>
    </row>
    <row r="424" spans="1:93" x14ac:dyDescent="0.35">
      <c r="A424" s="95"/>
      <c r="B424" s="95"/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6"/>
      <c r="P424" s="96"/>
      <c r="Q424" s="95"/>
      <c r="R424" s="95"/>
      <c r="S424" s="95"/>
      <c r="T424" s="95"/>
      <c r="U424" s="95"/>
      <c r="V424" s="95"/>
      <c r="W424" s="95"/>
      <c r="X424" s="95"/>
      <c r="CK424" s="83">
        <f t="shared" si="161"/>
        <v>0</v>
      </c>
      <c r="CL424" s="1">
        <f t="shared" ref="CL424:CL487" si="170">$D$40/2</f>
        <v>1250</v>
      </c>
      <c r="CM424" s="1">
        <f t="shared" si="159"/>
        <v>1250</v>
      </c>
      <c r="CN424" s="83">
        <f t="shared" si="160"/>
        <v>0</v>
      </c>
      <c r="CO424" s="74" t="str">
        <f t="shared" si="169"/>
        <v/>
      </c>
    </row>
    <row r="425" spans="1:93" x14ac:dyDescent="0.35">
      <c r="A425" s="95"/>
      <c r="B425" s="95"/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6"/>
      <c r="P425" s="96"/>
      <c r="Q425" s="95"/>
      <c r="R425" s="95"/>
      <c r="S425" s="95"/>
      <c r="T425" s="95"/>
      <c r="U425" s="95"/>
      <c r="V425" s="95"/>
      <c r="W425" s="95"/>
      <c r="X425" s="95"/>
      <c r="CK425" s="83">
        <f t="shared" si="161"/>
        <v>0</v>
      </c>
      <c r="CL425" s="1">
        <f t="shared" si="170"/>
        <v>1250</v>
      </c>
      <c r="CM425" s="1">
        <f t="shared" ref="CM425:CM488" si="171">CL425-CK425</f>
        <v>1250</v>
      </c>
      <c r="CN425" s="83">
        <f t="shared" ref="CN425:CN488" si="172">IF(CN424-CM425&lt;0,0,CN424-CM425)</f>
        <v>0</v>
      </c>
      <c r="CO425" s="74" t="str">
        <f t="shared" si="169"/>
        <v/>
      </c>
    </row>
    <row r="426" spans="1:93" x14ac:dyDescent="0.35">
      <c r="A426" s="95"/>
      <c r="B426" s="95"/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6"/>
      <c r="P426" s="96"/>
      <c r="Q426" s="95"/>
      <c r="R426" s="95"/>
      <c r="S426" s="95"/>
      <c r="T426" s="95"/>
      <c r="U426" s="95"/>
      <c r="V426" s="95"/>
      <c r="W426" s="95"/>
      <c r="X426" s="95"/>
      <c r="CK426" s="83">
        <f t="shared" ref="CK426:CK489" si="173">(CN425*($CK$38*13.85))/360</f>
        <v>0</v>
      </c>
      <c r="CL426" s="1">
        <f t="shared" si="170"/>
        <v>1250</v>
      </c>
      <c r="CM426" s="1">
        <f t="shared" si="171"/>
        <v>1250</v>
      </c>
      <c r="CN426" s="83">
        <f t="shared" si="172"/>
        <v>0</v>
      </c>
      <c r="CO426" s="74" t="str">
        <f t="shared" si="169"/>
        <v/>
      </c>
    </row>
    <row r="427" spans="1:93" x14ac:dyDescent="0.35">
      <c r="A427" s="95"/>
      <c r="B427" s="95"/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6"/>
      <c r="P427" s="96"/>
      <c r="Q427" s="95"/>
      <c r="R427" s="95"/>
      <c r="S427" s="95"/>
      <c r="T427" s="95"/>
      <c r="U427" s="95"/>
      <c r="V427" s="95"/>
      <c r="W427" s="95"/>
      <c r="X427" s="95"/>
      <c r="CK427" s="83">
        <f t="shared" si="173"/>
        <v>0</v>
      </c>
      <c r="CL427" s="1">
        <f t="shared" si="170"/>
        <v>1250</v>
      </c>
      <c r="CM427" s="1">
        <f t="shared" si="171"/>
        <v>1250</v>
      </c>
      <c r="CN427" s="83">
        <f t="shared" si="172"/>
        <v>0</v>
      </c>
      <c r="CO427" s="74" t="str">
        <f t="shared" si="169"/>
        <v/>
      </c>
    </row>
    <row r="428" spans="1:93" x14ac:dyDescent="0.35">
      <c r="A428" s="95"/>
      <c r="B428" s="95"/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6"/>
      <c r="P428" s="96"/>
      <c r="Q428" s="95"/>
      <c r="R428" s="95"/>
      <c r="S428" s="95"/>
      <c r="T428" s="95"/>
      <c r="U428" s="95"/>
      <c r="V428" s="95"/>
      <c r="W428" s="95"/>
      <c r="X428" s="95"/>
      <c r="CK428" s="83">
        <f t="shared" si="173"/>
        <v>0</v>
      </c>
      <c r="CL428" s="1">
        <f t="shared" si="170"/>
        <v>1250</v>
      </c>
      <c r="CM428" s="1">
        <f t="shared" si="171"/>
        <v>1250</v>
      </c>
      <c r="CN428" s="83">
        <f t="shared" si="172"/>
        <v>0</v>
      </c>
      <c r="CO428" s="74" t="str">
        <f t="shared" si="169"/>
        <v/>
      </c>
    </row>
    <row r="429" spans="1:93" x14ac:dyDescent="0.35">
      <c r="A429" s="95"/>
      <c r="B429" s="95"/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6"/>
      <c r="P429" s="96"/>
      <c r="Q429" s="95"/>
      <c r="R429" s="95"/>
      <c r="S429" s="95"/>
      <c r="T429" s="95"/>
      <c r="U429" s="95"/>
      <c r="V429" s="95"/>
      <c r="W429" s="95"/>
      <c r="X429" s="95"/>
      <c r="CK429" s="83">
        <f t="shared" si="173"/>
        <v>0</v>
      </c>
      <c r="CL429" s="1">
        <f t="shared" si="170"/>
        <v>1250</v>
      </c>
      <c r="CM429" s="1">
        <f t="shared" si="171"/>
        <v>1250</v>
      </c>
      <c r="CN429" s="83">
        <f t="shared" si="172"/>
        <v>0</v>
      </c>
      <c r="CO429" s="74" t="str">
        <f t="shared" si="169"/>
        <v/>
      </c>
    </row>
    <row r="430" spans="1:93" x14ac:dyDescent="0.35">
      <c r="A430" s="95"/>
      <c r="B430" s="95"/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6"/>
      <c r="P430" s="96"/>
      <c r="Q430" s="95"/>
      <c r="R430" s="95"/>
      <c r="S430" s="95"/>
      <c r="T430" s="95"/>
      <c r="U430" s="95"/>
      <c r="V430" s="95"/>
      <c r="W430" s="95"/>
      <c r="X430" s="95"/>
      <c r="CK430" s="83">
        <f t="shared" si="173"/>
        <v>0</v>
      </c>
      <c r="CL430" s="1">
        <f t="shared" si="170"/>
        <v>1250</v>
      </c>
      <c r="CM430" s="1">
        <f t="shared" si="171"/>
        <v>1250</v>
      </c>
      <c r="CN430" s="83">
        <f t="shared" si="172"/>
        <v>0</v>
      </c>
      <c r="CO430" s="74" t="str">
        <f t="shared" si="169"/>
        <v/>
      </c>
    </row>
    <row r="431" spans="1:93" x14ac:dyDescent="0.35">
      <c r="A431" s="95"/>
      <c r="B431" s="95"/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6"/>
      <c r="P431" s="96"/>
      <c r="Q431" s="95"/>
      <c r="R431" s="95"/>
      <c r="S431" s="95"/>
      <c r="T431" s="95"/>
      <c r="U431" s="95"/>
      <c r="V431" s="95"/>
      <c r="W431" s="95"/>
      <c r="X431" s="95"/>
      <c r="CK431" s="83">
        <f t="shared" si="173"/>
        <v>0</v>
      </c>
      <c r="CL431" s="1">
        <f t="shared" si="170"/>
        <v>1250</v>
      </c>
      <c r="CM431" s="1">
        <f t="shared" si="171"/>
        <v>1250</v>
      </c>
      <c r="CN431" s="83">
        <f t="shared" si="172"/>
        <v>0</v>
      </c>
      <c r="CO431" s="74" t="str">
        <f t="shared" si="169"/>
        <v/>
      </c>
    </row>
    <row r="432" spans="1:93" x14ac:dyDescent="0.35">
      <c r="A432" s="95"/>
      <c r="B432" s="95"/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6"/>
      <c r="P432" s="96"/>
      <c r="Q432" s="95"/>
      <c r="R432" s="95"/>
      <c r="S432" s="95"/>
      <c r="T432" s="95"/>
      <c r="U432" s="95"/>
      <c r="V432" s="95"/>
      <c r="W432" s="95"/>
      <c r="X432" s="95"/>
      <c r="CK432" s="83">
        <f t="shared" si="173"/>
        <v>0</v>
      </c>
      <c r="CL432" s="1">
        <f t="shared" si="170"/>
        <v>1250</v>
      </c>
      <c r="CM432" s="1">
        <f t="shared" si="171"/>
        <v>1250</v>
      </c>
      <c r="CN432" s="83">
        <f t="shared" si="172"/>
        <v>0</v>
      </c>
      <c r="CO432" s="74" t="str">
        <f t="shared" si="169"/>
        <v/>
      </c>
    </row>
    <row r="433" spans="1:93" x14ac:dyDescent="0.35">
      <c r="A433" s="95"/>
      <c r="B433" s="95"/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6"/>
      <c r="P433" s="96"/>
      <c r="Q433" s="95"/>
      <c r="R433" s="95"/>
      <c r="S433" s="95"/>
      <c r="T433" s="95"/>
      <c r="U433" s="95"/>
      <c r="V433" s="95"/>
      <c r="W433" s="95"/>
      <c r="X433" s="95"/>
      <c r="CK433" s="83">
        <f t="shared" si="173"/>
        <v>0</v>
      </c>
      <c r="CL433" s="1">
        <f t="shared" si="170"/>
        <v>1250</v>
      </c>
      <c r="CM433" s="1">
        <f t="shared" si="171"/>
        <v>1250</v>
      </c>
      <c r="CN433" s="83">
        <f t="shared" si="172"/>
        <v>0</v>
      </c>
      <c r="CO433" s="74" t="str">
        <f t="shared" si="169"/>
        <v/>
      </c>
    </row>
    <row r="434" spans="1:93" x14ac:dyDescent="0.35">
      <c r="A434" s="95"/>
      <c r="B434" s="95"/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6"/>
      <c r="P434" s="96"/>
      <c r="Q434" s="95"/>
      <c r="R434" s="95"/>
      <c r="S434" s="95"/>
      <c r="T434" s="95"/>
      <c r="U434" s="95"/>
      <c r="V434" s="95"/>
      <c r="W434" s="95"/>
      <c r="X434" s="95"/>
      <c r="CK434" s="83">
        <f t="shared" si="173"/>
        <v>0</v>
      </c>
      <c r="CL434" s="1">
        <f t="shared" si="170"/>
        <v>1250</v>
      </c>
      <c r="CM434" s="1">
        <f t="shared" si="171"/>
        <v>1250</v>
      </c>
      <c r="CN434" s="83">
        <f t="shared" si="172"/>
        <v>0</v>
      </c>
      <c r="CO434" s="74" t="str">
        <f t="shared" si="169"/>
        <v/>
      </c>
    </row>
    <row r="435" spans="1:93" x14ac:dyDescent="0.35">
      <c r="A435" s="95"/>
      <c r="B435" s="95"/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6"/>
      <c r="P435" s="96"/>
      <c r="Q435" s="95"/>
      <c r="R435" s="95"/>
      <c r="S435" s="95"/>
      <c r="T435" s="95"/>
      <c r="U435" s="95"/>
      <c r="V435" s="95"/>
      <c r="W435" s="95"/>
      <c r="X435" s="95"/>
      <c r="CK435" s="83">
        <f t="shared" si="173"/>
        <v>0</v>
      </c>
      <c r="CL435" s="1">
        <f t="shared" si="170"/>
        <v>1250</v>
      </c>
      <c r="CM435" s="1">
        <f t="shared" si="171"/>
        <v>1250</v>
      </c>
      <c r="CN435" s="83">
        <f t="shared" si="172"/>
        <v>0</v>
      </c>
      <c r="CO435" s="74" t="str">
        <f t="shared" si="169"/>
        <v/>
      </c>
    </row>
    <row r="436" spans="1:93" x14ac:dyDescent="0.35">
      <c r="A436" s="95"/>
      <c r="B436" s="95"/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6"/>
      <c r="P436" s="96"/>
      <c r="Q436" s="95"/>
      <c r="R436" s="95"/>
      <c r="S436" s="95"/>
      <c r="T436" s="95"/>
      <c r="U436" s="95"/>
      <c r="V436" s="95"/>
      <c r="W436" s="95"/>
      <c r="X436" s="95"/>
      <c r="CK436" s="83">
        <f t="shared" si="173"/>
        <v>0</v>
      </c>
      <c r="CL436" s="1">
        <f t="shared" si="170"/>
        <v>1250</v>
      </c>
      <c r="CM436" s="1">
        <f t="shared" si="171"/>
        <v>1250</v>
      </c>
      <c r="CN436" s="83">
        <f t="shared" si="172"/>
        <v>0</v>
      </c>
      <c r="CO436" s="74" t="str">
        <f t="shared" si="169"/>
        <v/>
      </c>
    </row>
    <row r="437" spans="1:93" x14ac:dyDescent="0.35">
      <c r="A437" s="95"/>
      <c r="B437" s="95"/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6"/>
      <c r="P437" s="96"/>
      <c r="Q437" s="95"/>
      <c r="R437" s="95"/>
      <c r="S437" s="95"/>
      <c r="T437" s="95"/>
      <c r="U437" s="95"/>
      <c r="V437" s="95"/>
      <c r="W437" s="95"/>
      <c r="X437" s="95"/>
      <c r="CK437" s="83">
        <f t="shared" si="173"/>
        <v>0</v>
      </c>
      <c r="CL437" s="1">
        <f t="shared" si="170"/>
        <v>1250</v>
      </c>
      <c r="CM437" s="1">
        <f t="shared" si="171"/>
        <v>1250</v>
      </c>
      <c r="CN437" s="83">
        <f t="shared" si="172"/>
        <v>0</v>
      </c>
      <c r="CO437" s="74" t="str">
        <f t="shared" si="169"/>
        <v/>
      </c>
    </row>
    <row r="438" spans="1:93" x14ac:dyDescent="0.35">
      <c r="A438" s="95"/>
      <c r="B438" s="95"/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6"/>
      <c r="P438" s="96"/>
      <c r="Q438" s="95"/>
      <c r="R438" s="95"/>
      <c r="S438" s="95"/>
      <c r="T438" s="95"/>
      <c r="U438" s="95"/>
      <c r="V438" s="95"/>
      <c r="W438" s="95"/>
      <c r="X438" s="95"/>
      <c r="CK438" s="83">
        <f t="shared" si="173"/>
        <v>0</v>
      </c>
      <c r="CL438" s="1">
        <f t="shared" si="170"/>
        <v>1250</v>
      </c>
      <c r="CM438" s="1">
        <f t="shared" si="171"/>
        <v>1250</v>
      </c>
      <c r="CN438" s="83">
        <f t="shared" si="172"/>
        <v>0</v>
      </c>
      <c r="CO438" s="74" t="str">
        <f t="shared" si="169"/>
        <v/>
      </c>
    </row>
    <row r="439" spans="1:93" x14ac:dyDescent="0.35">
      <c r="A439" s="95"/>
      <c r="B439" s="95"/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6"/>
      <c r="P439" s="96"/>
      <c r="Q439" s="95"/>
      <c r="R439" s="95"/>
      <c r="S439" s="95"/>
      <c r="T439" s="95"/>
      <c r="U439" s="95"/>
      <c r="V439" s="95"/>
      <c r="W439" s="95"/>
      <c r="X439" s="95"/>
      <c r="CK439" s="83">
        <f t="shared" si="173"/>
        <v>0</v>
      </c>
      <c r="CL439" s="1">
        <f t="shared" si="170"/>
        <v>1250</v>
      </c>
      <c r="CM439" s="1">
        <f t="shared" si="171"/>
        <v>1250</v>
      </c>
      <c r="CN439" s="83">
        <f t="shared" si="172"/>
        <v>0</v>
      </c>
      <c r="CO439" s="74" t="str">
        <f t="shared" si="169"/>
        <v/>
      </c>
    </row>
    <row r="440" spans="1:93" x14ac:dyDescent="0.35">
      <c r="A440" s="95"/>
      <c r="B440" s="95"/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6"/>
      <c r="P440" s="96"/>
      <c r="Q440" s="95"/>
      <c r="R440" s="95"/>
      <c r="S440" s="95"/>
      <c r="T440" s="95"/>
      <c r="U440" s="95"/>
      <c r="V440" s="95"/>
      <c r="W440" s="95"/>
      <c r="X440" s="95"/>
      <c r="CK440" s="83">
        <f t="shared" si="173"/>
        <v>0</v>
      </c>
      <c r="CL440" s="1">
        <f t="shared" si="170"/>
        <v>1250</v>
      </c>
      <c r="CM440" s="1">
        <f t="shared" si="171"/>
        <v>1250</v>
      </c>
      <c r="CN440" s="83">
        <f t="shared" si="172"/>
        <v>0</v>
      </c>
      <c r="CO440" s="74" t="str">
        <f t="shared" si="169"/>
        <v/>
      </c>
    </row>
    <row r="441" spans="1:93" x14ac:dyDescent="0.35">
      <c r="A441" s="95"/>
      <c r="B441" s="95"/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6"/>
      <c r="P441" s="96"/>
      <c r="Q441" s="95"/>
      <c r="R441" s="95"/>
      <c r="S441" s="95"/>
      <c r="T441" s="95"/>
      <c r="U441" s="95"/>
      <c r="V441" s="95"/>
      <c r="W441" s="95"/>
      <c r="X441" s="95"/>
      <c r="CK441" s="83">
        <f t="shared" si="173"/>
        <v>0</v>
      </c>
      <c r="CL441" s="1">
        <f t="shared" si="170"/>
        <v>1250</v>
      </c>
      <c r="CM441" s="1">
        <f t="shared" si="171"/>
        <v>1250</v>
      </c>
      <c r="CN441" s="83">
        <f t="shared" si="172"/>
        <v>0</v>
      </c>
      <c r="CO441" s="74" t="str">
        <f t="shared" si="169"/>
        <v/>
      </c>
    </row>
    <row r="442" spans="1:93" x14ac:dyDescent="0.35">
      <c r="A442" s="95"/>
      <c r="B442" s="95"/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6"/>
      <c r="P442" s="96"/>
      <c r="Q442" s="95"/>
      <c r="R442" s="95"/>
      <c r="S442" s="95"/>
      <c r="T442" s="95"/>
      <c r="U442" s="95"/>
      <c r="V442" s="95"/>
      <c r="W442" s="95"/>
      <c r="X442" s="95"/>
      <c r="CK442" s="83">
        <f t="shared" si="173"/>
        <v>0</v>
      </c>
      <c r="CL442" s="1">
        <f t="shared" si="170"/>
        <v>1250</v>
      </c>
      <c r="CM442" s="1">
        <f t="shared" si="171"/>
        <v>1250</v>
      </c>
      <c r="CN442" s="83">
        <f t="shared" si="172"/>
        <v>0</v>
      </c>
      <c r="CO442" s="74" t="str">
        <f t="shared" si="169"/>
        <v/>
      </c>
    </row>
    <row r="443" spans="1:93" x14ac:dyDescent="0.35">
      <c r="A443" s="95"/>
      <c r="B443" s="95"/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6"/>
      <c r="P443" s="96"/>
      <c r="Q443" s="95"/>
      <c r="R443" s="95"/>
      <c r="S443" s="95"/>
      <c r="T443" s="95"/>
      <c r="U443" s="95"/>
      <c r="V443" s="95"/>
      <c r="W443" s="95"/>
      <c r="X443" s="95"/>
      <c r="CK443" s="83">
        <f t="shared" si="173"/>
        <v>0</v>
      </c>
      <c r="CL443" s="1">
        <f t="shared" si="170"/>
        <v>1250</v>
      </c>
      <c r="CM443" s="1">
        <f t="shared" si="171"/>
        <v>1250</v>
      </c>
      <c r="CN443" s="83">
        <f t="shared" si="172"/>
        <v>0</v>
      </c>
      <c r="CO443" s="74" t="str">
        <f t="shared" si="169"/>
        <v/>
      </c>
    </row>
    <row r="444" spans="1:93" x14ac:dyDescent="0.35">
      <c r="A444" s="95"/>
      <c r="B444" s="95"/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6"/>
      <c r="P444" s="96"/>
      <c r="Q444" s="95"/>
      <c r="R444" s="95"/>
      <c r="S444" s="95"/>
      <c r="T444" s="95"/>
      <c r="U444" s="95"/>
      <c r="V444" s="95"/>
      <c r="W444" s="95"/>
      <c r="X444" s="95"/>
      <c r="CK444" s="83">
        <f t="shared" si="173"/>
        <v>0</v>
      </c>
      <c r="CL444" s="1">
        <f t="shared" si="170"/>
        <v>1250</v>
      </c>
      <c r="CM444" s="1">
        <f t="shared" si="171"/>
        <v>1250</v>
      </c>
      <c r="CN444" s="83">
        <f t="shared" si="172"/>
        <v>0</v>
      </c>
      <c r="CO444" s="74" t="str">
        <f t="shared" si="169"/>
        <v/>
      </c>
    </row>
    <row r="445" spans="1:93" x14ac:dyDescent="0.35">
      <c r="A445" s="95"/>
      <c r="B445" s="95"/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6"/>
      <c r="P445" s="96"/>
      <c r="Q445" s="95"/>
      <c r="R445" s="95"/>
      <c r="S445" s="95"/>
      <c r="T445" s="95"/>
      <c r="U445" s="95"/>
      <c r="V445" s="95"/>
      <c r="W445" s="95"/>
      <c r="X445" s="95"/>
      <c r="CK445" s="83">
        <f t="shared" si="173"/>
        <v>0</v>
      </c>
      <c r="CL445" s="1">
        <f t="shared" si="170"/>
        <v>1250</v>
      </c>
      <c r="CM445" s="1">
        <f t="shared" si="171"/>
        <v>1250</v>
      </c>
      <c r="CN445" s="83">
        <f t="shared" si="172"/>
        <v>0</v>
      </c>
      <c r="CO445" s="74" t="str">
        <f t="shared" si="169"/>
        <v/>
      </c>
    </row>
    <row r="446" spans="1:93" x14ac:dyDescent="0.35">
      <c r="A446" s="95"/>
      <c r="B446" s="95"/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6"/>
      <c r="P446" s="96"/>
      <c r="Q446" s="95"/>
      <c r="R446" s="95"/>
      <c r="S446" s="95"/>
      <c r="T446" s="95"/>
      <c r="U446" s="95"/>
      <c r="V446" s="95"/>
      <c r="W446" s="95"/>
      <c r="X446" s="95"/>
      <c r="CK446" s="83">
        <f t="shared" si="173"/>
        <v>0</v>
      </c>
      <c r="CL446" s="1">
        <f t="shared" si="170"/>
        <v>1250</v>
      </c>
      <c r="CM446" s="1">
        <f t="shared" si="171"/>
        <v>1250</v>
      </c>
      <c r="CN446" s="83">
        <f t="shared" si="172"/>
        <v>0</v>
      </c>
      <c r="CO446" s="74" t="str">
        <f t="shared" si="169"/>
        <v/>
      </c>
    </row>
    <row r="447" spans="1:93" x14ac:dyDescent="0.35">
      <c r="A447" s="95"/>
      <c r="B447" s="95"/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6"/>
      <c r="P447" s="96"/>
      <c r="Q447" s="95"/>
      <c r="R447" s="95"/>
      <c r="S447" s="95"/>
      <c r="T447" s="95"/>
      <c r="U447" s="95"/>
      <c r="V447" s="95"/>
      <c r="W447" s="95"/>
      <c r="X447" s="95"/>
      <c r="CK447" s="83">
        <f t="shared" si="173"/>
        <v>0</v>
      </c>
      <c r="CL447" s="1">
        <f t="shared" si="170"/>
        <v>1250</v>
      </c>
      <c r="CM447" s="1">
        <f t="shared" si="171"/>
        <v>1250</v>
      </c>
      <c r="CN447" s="83">
        <f t="shared" si="172"/>
        <v>0</v>
      </c>
      <c r="CO447" s="74" t="str">
        <f t="shared" si="169"/>
        <v/>
      </c>
    </row>
    <row r="448" spans="1:93" x14ac:dyDescent="0.35">
      <c r="A448" s="95"/>
      <c r="B448" s="95"/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6"/>
      <c r="P448" s="96"/>
      <c r="Q448" s="95"/>
      <c r="R448" s="95"/>
      <c r="S448" s="95"/>
      <c r="T448" s="95"/>
      <c r="U448" s="95"/>
      <c r="V448" s="95"/>
      <c r="W448" s="95"/>
      <c r="X448" s="95"/>
      <c r="CK448" s="83">
        <f t="shared" si="173"/>
        <v>0</v>
      </c>
      <c r="CL448" s="1">
        <f t="shared" si="170"/>
        <v>1250</v>
      </c>
      <c r="CM448" s="1">
        <f t="shared" si="171"/>
        <v>1250</v>
      </c>
      <c r="CN448" s="83">
        <f t="shared" si="172"/>
        <v>0</v>
      </c>
      <c r="CO448" s="74" t="str">
        <f t="shared" si="169"/>
        <v/>
      </c>
    </row>
    <row r="449" spans="1:93" x14ac:dyDescent="0.35">
      <c r="A449" s="95"/>
      <c r="B449" s="95"/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6"/>
      <c r="P449" s="96"/>
      <c r="Q449" s="95"/>
      <c r="R449" s="95"/>
      <c r="S449" s="95"/>
      <c r="T449" s="95"/>
      <c r="U449" s="95"/>
      <c r="V449" s="95"/>
      <c r="W449" s="95"/>
      <c r="X449" s="95"/>
      <c r="CK449" s="83">
        <f t="shared" si="173"/>
        <v>0</v>
      </c>
      <c r="CL449" s="1">
        <f t="shared" si="170"/>
        <v>1250</v>
      </c>
      <c r="CM449" s="1">
        <f t="shared" si="171"/>
        <v>1250</v>
      </c>
      <c r="CN449" s="83">
        <f t="shared" si="172"/>
        <v>0</v>
      </c>
      <c r="CO449" s="74" t="str">
        <f t="shared" si="169"/>
        <v/>
      </c>
    </row>
    <row r="450" spans="1:93" x14ac:dyDescent="0.35">
      <c r="A450" s="95"/>
      <c r="B450" s="95"/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6"/>
      <c r="P450" s="96"/>
      <c r="Q450" s="95"/>
      <c r="R450" s="95"/>
      <c r="S450" s="95"/>
      <c r="T450" s="95"/>
      <c r="U450" s="95"/>
      <c r="V450" s="95"/>
      <c r="W450" s="95"/>
      <c r="X450" s="95"/>
      <c r="CK450" s="83">
        <f t="shared" si="173"/>
        <v>0</v>
      </c>
      <c r="CL450" s="1">
        <f t="shared" si="170"/>
        <v>1250</v>
      </c>
      <c r="CM450" s="1">
        <f t="shared" si="171"/>
        <v>1250</v>
      </c>
      <c r="CN450" s="83">
        <f t="shared" si="172"/>
        <v>0</v>
      </c>
      <c r="CO450" s="74" t="str">
        <f t="shared" si="169"/>
        <v/>
      </c>
    </row>
    <row r="451" spans="1:93" x14ac:dyDescent="0.35">
      <c r="A451" s="95"/>
      <c r="B451" s="95"/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6"/>
      <c r="P451" s="96"/>
      <c r="Q451" s="95"/>
      <c r="R451" s="95"/>
      <c r="S451" s="95"/>
      <c r="T451" s="95"/>
      <c r="U451" s="95"/>
      <c r="V451" s="95"/>
      <c r="W451" s="95"/>
      <c r="X451" s="95"/>
      <c r="CK451" s="83">
        <f t="shared" si="173"/>
        <v>0</v>
      </c>
      <c r="CL451" s="1">
        <f t="shared" si="170"/>
        <v>1250</v>
      </c>
      <c r="CM451" s="1">
        <f t="shared" si="171"/>
        <v>1250</v>
      </c>
      <c r="CN451" s="83">
        <f t="shared" si="172"/>
        <v>0</v>
      </c>
      <c r="CO451" s="74" t="str">
        <f t="shared" si="169"/>
        <v/>
      </c>
    </row>
    <row r="452" spans="1:93" x14ac:dyDescent="0.35">
      <c r="A452" s="95"/>
      <c r="B452" s="95"/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6"/>
      <c r="P452" s="96"/>
      <c r="Q452" s="95"/>
      <c r="R452" s="95"/>
      <c r="S452" s="95"/>
      <c r="T452" s="95"/>
      <c r="U452" s="95"/>
      <c r="V452" s="95"/>
      <c r="W452" s="95"/>
      <c r="X452" s="95"/>
      <c r="CK452" s="83">
        <f t="shared" si="173"/>
        <v>0</v>
      </c>
      <c r="CL452" s="1">
        <f t="shared" si="170"/>
        <v>1250</v>
      </c>
      <c r="CM452" s="1">
        <f t="shared" si="171"/>
        <v>1250</v>
      </c>
      <c r="CN452" s="83">
        <f t="shared" si="172"/>
        <v>0</v>
      </c>
      <c r="CO452" s="74" t="str">
        <f t="shared" si="169"/>
        <v/>
      </c>
    </row>
    <row r="453" spans="1:93" x14ac:dyDescent="0.35">
      <c r="A453" s="95"/>
      <c r="B453" s="95"/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6"/>
      <c r="P453" s="96"/>
      <c r="Q453" s="95"/>
      <c r="R453" s="95"/>
      <c r="S453" s="95"/>
      <c r="T453" s="95"/>
      <c r="U453" s="95"/>
      <c r="V453" s="95"/>
      <c r="W453" s="95"/>
      <c r="X453" s="95"/>
      <c r="CK453" s="83">
        <f t="shared" si="173"/>
        <v>0</v>
      </c>
      <c r="CL453" s="1">
        <f t="shared" si="170"/>
        <v>1250</v>
      </c>
      <c r="CM453" s="1">
        <f t="shared" si="171"/>
        <v>1250</v>
      </c>
      <c r="CN453" s="83">
        <f t="shared" si="172"/>
        <v>0</v>
      </c>
      <c r="CO453" s="74" t="str">
        <f t="shared" si="169"/>
        <v/>
      </c>
    </row>
    <row r="454" spans="1:93" x14ac:dyDescent="0.35">
      <c r="A454" s="95"/>
      <c r="B454" s="95"/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6"/>
      <c r="P454" s="96"/>
      <c r="Q454" s="95"/>
      <c r="R454" s="95"/>
      <c r="S454" s="95"/>
      <c r="T454" s="95"/>
      <c r="U454" s="95"/>
      <c r="V454" s="95"/>
      <c r="W454" s="95"/>
      <c r="X454" s="95"/>
      <c r="CK454" s="83">
        <f t="shared" si="173"/>
        <v>0</v>
      </c>
      <c r="CL454" s="1">
        <f t="shared" si="170"/>
        <v>1250</v>
      </c>
      <c r="CM454" s="1">
        <f t="shared" si="171"/>
        <v>1250</v>
      </c>
      <c r="CN454" s="83">
        <f t="shared" si="172"/>
        <v>0</v>
      </c>
      <c r="CO454" s="74" t="str">
        <f t="shared" si="169"/>
        <v/>
      </c>
    </row>
    <row r="455" spans="1:93" x14ac:dyDescent="0.35">
      <c r="A455" s="95"/>
      <c r="B455" s="95"/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6"/>
      <c r="P455" s="96"/>
      <c r="Q455" s="95"/>
      <c r="R455" s="95"/>
      <c r="S455" s="95"/>
      <c r="T455" s="95"/>
      <c r="U455" s="95"/>
      <c r="V455" s="95"/>
      <c r="W455" s="95"/>
      <c r="X455" s="95"/>
      <c r="CK455" s="83">
        <f t="shared" si="173"/>
        <v>0</v>
      </c>
      <c r="CL455" s="1">
        <f t="shared" si="170"/>
        <v>1250</v>
      </c>
      <c r="CM455" s="1">
        <f t="shared" si="171"/>
        <v>1250</v>
      </c>
      <c r="CN455" s="83">
        <f t="shared" si="172"/>
        <v>0</v>
      </c>
      <c r="CO455" s="74" t="str">
        <f t="shared" si="169"/>
        <v/>
      </c>
    </row>
    <row r="456" spans="1:93" x14ac:dyDescent="0.35">
      <c r="A456" s="95"/>
      <c r="B456" s="95"/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6"/>
      <c r="P456" s="96"/>
      <c r="Q456" s="95"/>
      <c r="R456" s="95"/>
      <c r="S456" s="95"/>
      <c r="T456" s="95"/>
      <c r="U456" s="95"/>
      <c r="V456" s="95"/>
      <c r="W456" s="95"/>
      <c r="X456" s="95"/>
      <c r="CK456" s="83">
        <f t="shared" si="173"/>
        <v>0</v>
      </c>
      <c r="CL456" s="1">
        <f t="shared" si="170"/>
        <v>1250</v>
      </c>
      <c r="CM456" s="1">
        <f t="shared" si="171"/>
        <v>1250</v>
      </c>
      <c r="CN456" s="83">
        <f t="shared" si="172"/>
        <v>0</v>
      </c>
      <c r="CO456" s="74" t="str">
        <f t="shared" si="169"/>
        <v/>
      </c>
    </row>
    <row r="457" spans="1:93" x14ac:dyDescent="0.35">
      <c r="A457" s="95"/>
      <c r="B457" s="95"/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6"/>
      <c r="P457" s="96"/>
      <c r="Q457" s="95"/>
      <c r="R457" s="95"/>
      <c r="S457" s="95"/>
      <c r="T457" s="95"/>
      <c r="U457" s="95"/>
      <c r="V457" s="95"/>
      <c r="W457" s="95"/>
      <c r="X457" s="95"/>
      <c r="CK457" s="83">
        <f t="shared" si="173"/>
        <v>0</v>
      </c>
      <c r="CL457" s="1">
        <f t="shared" si="170"/>
        <v>1250</v>
      </c>
      <c r="CM457" s="1">
        <f t="shared" si="171"/>
        <v>1250</v>
      </c>
      <c r="CN457" s="83">
        <f t="shared" si="172"/>
        <v>0</v>
      </c>
      <c r="CO457" s="74" t="str">
        <f t="shared" si="169"/>
        <v/>
      </c>
    </row>
    <row r="458" spans="1:93" x14ac:dyDescent="0.35">
      <c r="A458" s="95"/>
      <c r="B458" s="95"/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6"/>
      <c r="P458" s="96"/>
      <c r="Q458" s="95"/>
      <c r="R458" s="95"/>
      <c r="S458" s="95"/>
      <c r="T458" s="95"/>
      <c r="U458" s="95"/>
      <c r="V458" s="95"/>
      <c r="W458" s="95"/>
      <c r="X458" s="95"/>
      <c r="CK458" s="83">
        <f t="shared" si="173"/>
        <v>0</v>
      </c>
      <c r="CL458" s="1">
        <f t="shared" si="170"/>
        <v>1250</v>
      </c>
      <c r="CM458" s="1">
        <f t="shared" si="171"/>
        <v>1250</v>
      </c>
      <c r="CN458" s="83">
        <f t="shared" si="172"/>
        <v>0</v>
      </c>
      <c r="CO458" s="74" t="str">
        <f t="shared" si="169"/>
        <v/>
      </c>
    </row>
    <row r="459" spans="1:93" x14ac:dyDescent="0.35">
      <c r="A459" s="95"/>
      <c r="B459" s="95"/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6"/>
      <c r="P459" s="96"/>
      <c r="Q459" s="95"/>
      <c r="R459" s="95"/>
      <c r="S459" s="95"/>
      <c r="T459" s="95"/>
      <c r="U459" s="95"/>
      <c r="V459" s="95"/>
      <c r="W459" s="95"/>
      <c r="X459" s="95"/>
      <c r="CK459" s="83">
        <f t="shared" si="173"/>
        <v>0</v>
      </c>
      <c r="CL459" s="1">
        <f t="shared" si="170"/>
        <v>1250</v>
      </c>
      <c r="CM459" s="1">
        <f t="shared" si="171"/>
        <v>1250</v>
      </c>
      <c r="CN459" s="83">
        <f t="shared" si="172"/>
        <v>0</v>
      </c>
      <c r="CO459" s="74" t="str">
        <f t="shared" si="169"/>
        <v/>
      </c>
    </row>
    <row r="460" spans="1:93" x14ac:dyDescent="0.35">
      <c r="A460" s="95"/>
      <c r="B460" s="95"/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6"/>
      <c r="P460" s="96"/>
      <c r="Q460" s="95"/>
      <c r="R460" s="95"/>
      <c r="S460" s="95"/>
      <c r="T460" s="95"/>
      <c r="U460" s="95"/>
      <c r="V460" s="95"/>
      <c r="W460" s="95"/>
      <c r="X460" s="95"/>
      <c r="CK460" s="83">
        <f t="shared" si="173"/>
        <v>0</v>
      </c>
      <c r="CL460" s="1">
        <f t="shared" si="170"/>
        <v>1250</v>
      </c>
      <c r="CM460" s="1">
        <f t="shared" si="171"/>
        <v>1250</v>
      </c>
      <c r="CN460" s="83">
        <f t="shared" si="172"/>
        <v>0</v>
      </c>
      <c r="CO460" s="74" t="str">
        <f t="shared" si="169"/>
        <v/>
      </c>
    </row>
    <row r="461" spans="1:93" x14ac:dyDescent="0.35">
      <c r="A461" s="95"/>
      <c r="B461" s="95"/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6"/>
      <c r="P461" s="96"/>
      <c r="Q461" s="95"/>
      <c r="R461" s="95"/>
      <c r="S461" s="95"/>
      <c r="T461" s="95"/>
      <c r="U461" s="95"/>
      <c r="V461" s="95"/>
      <c r="W461" s="95"/>
      <c r="X461" s="95"/>
      <c r="CK461" s="83">
        <f t="shared" si="173"/>
        <v>0</v>
      </c>
      <c r="CL461" s="1">
        <f t="shared" si="170"/>
        <v>1250</v>
      </c>
      <c r="CM461" s="1">
        <f t="shared" si="171"/>
        <v>1250</v>
      </c>
      <c r="CN461" s="83">
        <f t="shared" si="172"/>
        <v>0</v>
      </c>
      <c r="CO461" s="74" t="str">
        <f t="shared" si="169"/>
        <v/>
      </c>
    </row>
    <row r="462" spans="1:93" x14ac:dyDescent="0.35">
      <c r="A462" s="95"/>
      <c r="B462" s="95"/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6"/>
      <c r="P462" s="96"/>
      <c r="Q462" s="95"/>
      <c r="R462" s="95"/>
      <c r="S462" s="95"/>
      <c r="T462" s="95"/>
      <c r="U462" s="95"/>
      <c r="V462" s="95"/>
      <c r="W462" s="95"/>
      <c r="X462" s="95"/>
      <c r="CK462" s="83">
        <f t="shared" si="173"/>
        <v>0</v>
      </c>
      <c r="CL462" s="1">
        <f t="shared" si="170"/>
        <v>1250</v>
      </c>
      <c r="CM462" s="1">
        <f t="shared" si="171"/>
        <v>1250</v>
      </c>
      <c r="CN462" s="83">
        <f t="shared" si="172"/>
        <v>0</v>
      </c>
      <c r="CO462" s="74" t="str">
        <f t="shared" si="169"/>
        <v/>
      </c>
    </row>
    <row r="463" spans="1:93" x14ac:dyDescent="0.35">
      <c r="A463" s="95"/>
      <c r="B463" s="95"/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6"/>
      <c r="P463" s="96"/>
      <c r="Q463" s="95"/>
      <c r="R463" s="95"/>
      <c r="S463" s="95"/>
      <c r="T463" s="95"/>
      <c r="U463" s="95"/>
      <c r="V463" s="95"/>
      <c r="W463" s="95"/>
      <c r="X463" s="95"/>
      <c r="CK463" s="83">
        <f t="shared" si="173"/>
        <v>0</v>
      </c>
      <c r="CL463" s="1">
        <f t="shared" si="170"/>
        <v>1250</v>
      </c>
      <c r="CM463" s="1">
        <f t="shared" si="171"/>
        <v>1250</v>
      </c>
      <c r="CN463" s="83">
        <f t="shared" si="172"/>
        <v>0</v>
      </c>
      <c r="CO463" s="74" t="str">
        <f t="shared" si="169"/>
        <v/>
      </c>
    </row>
    <row r="464" spans="1:93" x14ac:dyDescent="0.35">
      <c r="A464" s="95"/>
      <c r="B464" s="95"/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6"/>
      <c r="P464" s="96"/>
      <c r="Q464" s="95"/>
      <c r="R464" s="95"/>
      <c r="S464" s="95"/>
      <c r="T464" s="95"/>
      <c r="U464" s="95"/>
      <c r="V464" s="95"/>
      <c r="W464" s="95"/>
      <c r="X464" s="95"/>
      <c r="CK464" s="83">
        <f t="shared" si="173"/>
        <v>0</v>
      </c>
      <c r="CL464" s="1">
        <f t="shared" si="170"/>
        <v>1250</v>
      </c>
      <c r="CM464" s="1">
        <f t="shared" si="171"/>
        <v>1250</v>
      </c>
      <c r="CN464" s="83">
        <f t="shared" si="172"/>
        <v>0</v>
      </c>
      <c r="CO464" s="74" t="str">
        <f t="shared" si="169"/>
        <v/>
      </c>
    </row>
    <row r="465" spans="1:93" x14ac:dyDescent="0.35">
      <c r="A465" s="95"/>
      <c r="B465" s="95"/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M465" s="95"/>
      <c r="N465" s="95"/>
      <c r="O465" s="96"/>
      <c r="P465" s="96"/>
      <c r="Q465" s="95"/>
      <c r="R465" s="95"/>
      <c r="S465" s="95"/>
      <c r="T465" s="95"/>
      <c r="U465" s="95"/>
      <c r="V465" s="95"/>
      <c r="W465" s="95"/>
      <c r="X465" s="95"/>
      <c r="CK465" s="83">
        <f t="shared" si="173"/>
        <v>0</v>
      </c>
      <c r="CL465" s="1">
        <f t="shared" si="170"/>
        <v>1250</v>
      </c>
      <c r="CM465" s="1">
        <f t="shared" si="171"/>
        <v>1250</v>
      </c>
      <c r="CN465" s="83">
        <f t="shared" si="172"/>
        <v>0</v>
      </c>
      <c r="CO465" s="74" t="str">
        <f t="shared" si="169"/>
        <v/>
      </c>
    </row>
    <row r="466" spans="1:93" x14ac:dyDescent="0.35">
      <c r="A466" s="95"/>
      <c r="B466" s="95"/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6"/>
      <c r="P466" s="96"/>
      <c r="Q466" s="95"/>
      <c r="R466" s="95"/>
      <c r="S466" s="95"/>
      <c r="T466" s="95"/>
      <c r="U466" s="95"/>
      <c r="V466" s="95"/>
      <c r="W466" s="95"/>
      <c r="X466" s="95"/>
      <c r="CK466" s="83">
        <f t="shared" si="173"/>
        <v>0</v>
      </c>
      <c r="CL466" s="1">
        <f t="shared" si="170"/>
        <v>1250</v>
      </c>
      <c r="CM466" s="1">
        <f t="shared" si="171"/>
        <v>1250</v>
      </c>
      <c r="CN466" s="83">
        <f t="shared" si="172"/>
        <v>0</v>
      </c>
      <c r="CO466" s="74" t="str">
        <f t="shared" si="169"/>
        <v/>
      </c>
    </row>
    <row r="467" spans="1:93" x14ac:dyDescent="0.35">
      <c r="A467" s="95"/>
      <c r="B467" s="95"/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M467" s="95"/>
      <c r="N467" s="95"/>
      <c r="O467" s="96"/>
      <c r="P467" s="96"/>
      <c r="Q467" s="95"/>
      <c r="R467" s="95"/>
      <c r="S467" s="95"/>
      <c r="T467" s="95"/>
      <c r="U467" s="95"/>
      <c r="V467" s="95"/>
      <c r="W467" s="95"/>
      <c r="X467" s="95"/>
      <c r="CK467" s="83">
        <f t="shared" si="173"/>
        <v>0</v>
      </c>
      <c r="CL467" s="1">
        <f t="shared" si="170"/>
        <v>1250</v>
      </c>
      <c r="CM467" s="1">
        <f t="shared" si="171"/>
        <v>1250</v>
      </c>
      <c r="CN467" s="83">
        <f t="shared" si="172"/>
        <v>0</v>
      </c>
      <c r="CO467" s="74" t="str">
        <f t="shared" si="169"/>
        <v/>
      </c>
    </row>
    <row r="468" spans="1:93" x14ac:dyDescent="0.35">
      <c r="A468" s="95"/>
      <c r="B468" s="95"/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M468" s="95"/>
      <c r="N468" s="95"/>
      <c r="O468" s="96"/>
      <c r="P468" s="96"/>
      <c r="Q468" s="95"/>
      <c r="R468" s="95"/>
      <c r="S468" s="95"/>
      <c r="T468" s="95"/>
      <c r="U468" s="95"/>
      <c r="V468" s="95"/>
      <c r="W468" s="95"/>
      <c r="X468" s="95"/>
      <c r="CK468" s="83">
        <f t="shared" si="173"/>
        <v>0</v>
      </c>
      <c r="CL468" s="1">
        <f t="shared" si="170"/>
        <v>1250</v>
      </c>
      <c r="CM468" s="1">
        <f t="shared" si="171"/>
        <v>1250</v>
      </c>
      <c r="CN468" s="83">
        <f t="shared" si="172"/>
        <v>0</v>
      </c>
      <c r="CO468" s="74" t="str">
        <f t="shared" si="169"/>
        <v/>
      </c>
    </row>
    <row r="469" spans="1:93" x14ac:dyDescent="0.35">
      <c r="A469" s="95"/>
      <c r="B469" s="95"/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6"/>
      <c r="P469" s="96"/>
      <c r="Q469" s="95"/>
      <c r="R469" s="95"/>
      <c r="S469" s="95"/>
      <c r="T469" s="95"/>
      <c r="U469" s="95"/>
      <c r="V469" s="95"/>
      <c r="W469" s="95"/>
      <c r="X469" s="95"/>
      <c r="CK469" s="83">
        <f t="shared" si="173"/>
        <v>0</v>
      </c>
      <c r="CL469" s="1">
        <f t="shared" si="170"/>
        <v>1250</v>
      </c>
      <c r="CM469" s="1">
        <f t="shared" si="171"/>
        <v>1250</v>
      </c>
      <c r="CN469" s="83">
        <f t="shared" si="172"/>
        <v>0</v>
      </c>
      <c r="CO469" s="74" t="str">
        <f t="shared" si="169"/>
        <v/>
      </c>
    </row>
    <row r="470" spans="1:93" x14ac:dyDescent="0.35">
      <c r="A470" s="95"/>
      <c r="B470" s="95"/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96"/>
      <c r="P470" s="96"/>
      <c r="Q470" s="95"/>
      <c r="R470" s="95"/>
      <c r="S470" s="95"/>
      <c r="T470" s="95"/>
      <c r="U470" s="95"/>
      <c r="V470" s="95"/>
      <c r="W470" s="95"/>
      <c r="X470" s="95"/>
      <c r="CK470" s="83">
        <f t="shared" si="173"/>
        <v>0</v>
      </c>
      <c r="CL470" s="1">
        <f t="shared" si="170"/>
        <v>1250</v>
      </c>
      <c r="CM470" s="1">
        <f t="shared" si="171"/>
        <v>1250</v>
      </c>
      <c r="CN470" s="83">
        <f t="shared" si="172"/>
        <v>0</v>
      </c>
      <c r="CO470" s="74" t="str">
        <f t="shared" si="169"/>
        <v/>
      </c>
    </row>
    <row r="471" spans="1:93" x14ac:dyDescent="0.35">
      <c r="A471" s="95"/>
      <c r="B471" s="95"/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6"/>
      <c r="P471" s="96"/>
      <c r="Q471" s="95"/>
      <c r="R471" s="95"/>
      <c r="S471" s="95"/>
      <c r="T471" s="95"/>
      <c r="U471" s="95"/>
      <c r="V471" s="95"/>
      <c r="W471" s="95"/>
      <c r="X471" s="95"/>
      <c r="CK471" s="83">
        <f t="shared" si="173"/>
        <v>0</v>
      </c>
      <c r="CL471" s="1">
        <f t="shared" si="170"/>
        <v>1250</v>
      </c>
      <c r="CM471" s="1">
        <f t="shared" si="171"/>
        <v>1250</v>
      </c>
      <c r="CN471" s="83">
        <f t="shared" si="172"/>
        <v>0</v>
      </c>
      <c r="CO471" s="74" t="str">
        <f t="shared" si="169"/>
        <v/>
      </c>
    </row>
    <row r="472" spans="1:93" x14ac:dyDescent="0.35">
      <c r="A472" s="95"/>
      <c r="B472" s="95"/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6"/>
      <c r="P472" s="96"/>
      <c r="Q472" s="95"/>
      <c r="R472" s="95"/>
      <c r="S472" s="95"/>
      <c r="T472" s="95"/>
      <c r="U472" s="95"/>
      <c r="V472" s="95"/>
      <c r="W472" s="95"/>
      <c r="X472" s="95"/>
      <c r="CK472" s="83">
        <f t="shared" si="173"/>
        <v>0</v>
      </c>
      <c r="CL472" s="1">
        <f t="shared" si="170"/>
        <v>1250</v>
      </c>
      <c r="CM472" s="1">
        <f t="shared" si="171"/>
        <v>1250</v>
      </c>
      <c r="CN472" s="83">
        <f t="shared" si="172"/>
        <v>0</v>
      </c>
      <c r="CO472" s="74" t="str">
        <f t="shared" si="169"/>
        <v/>
      </c>
    </row>
    <row r="473" spans="1:93" x14ac:dyDescent="0.35">
      <c r="A473" s="95"/>
      <c r="B473" s="95"/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M473" s="95"/>
      <c r="N473" s="95"/>
      <c r="O473" s="96"/>
      <c r="P473" s="96"/>
      <c r="Q473" s="95"/>
      <c r="R473" s="95"/>
      <c r="S473" s="95"/>
      <c r="T473" s="95"/>
      <c r="U473" s="95"/>
      <c r="V473" s="95"/>
      <c r="W473" s="95"/>
      <c r="X473" s="95"/>
      <c r="CK473" s="83">
        <f t="shared" si="173"/>
        <v>0</v>
      </c>
      <c r="CL473" s="1">
        <f t="shared" si="170"/>
        <v>1250</v>
      </c>
      <c r="CM473" s="1">
        <f t="shared" si="171"/>
        <v>1250</v>
      </c>
      <c r="CN473" s="83">
        <f t="shared" si="172"/>
        <v>0</v>
      </c>
      <c r="CO473" s="74" t="str">
        <f t="shared" si="169"/>
        <v/>
      </c>
    </row>
    <row r="474" spans="1:93" x14ac:dyDescent="0.35">
      <c r="A474" s="95"/>
      <c r="B474" s="95"/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M474" s="95"/>
      <c r="N474" s="95"/>
      <c r="O474" s="96"/>
      <c r="P474" s="96"/>
      <c r="Q474" s="95"/>
      <c r="R474" s="95"/>
      <c r="S474" s="95"/>
      <c r="T474" s="95"/>
      <c r="U474" s="95"/>
      <c r="V474" s="95"/>
      <c r="W474" s="95"/>
      <c r="X474" s="95"/>
      <c r="CK474" s="83">
        <f t="shared" si="173"/>
        <v>0</v>
      </c>
      <c r="CL474" s="1">
        <f t="shared" si="170"/>
        <v>1250</v>
      </c>
      <c r="CM474" s="1">
        <f t="shared" si="171"/>
        <v>1250</v>
      </c>
      <c r="CN474" s="83">
        <f t="shared" si="172"/>
        <v>0</v>
      </c>
      <c r="CO474" s="74" t="str">
        <f t="shared" si="169"/>
        <v/>
      </c>
    </row>
    <row r="475" spans="1:93" x14ac:dyDescent="0.35">
      <c r="A475" s="95"/>
      <c r="B475" s="95"/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6"/>
      <c r="P475" s="96"/>
      <c r="Q475" s="95"/>
      <c r="R475" s="95"/>
      <c r="S475" s="95"/>
      <c r="T475" s="95"/>
      <c r="U475" s="95"/>
      <c r="V475" s="95"/>
      <c r="W475" s="95"/>
      <c r="X475" s="95"/>
      <c r="CK475" s="83">
        <f t="shared" si="173"/>
        <v>0</v>
      </c>
      <c r="CL475" s="1">
        <f t="shared" si="170"/>
        <v>1250</v>
      </c>
      <c r="CM475" s="1">
        <f t="shared" si="171"/>
        <v>1250</v>
      </c>
      <c r="CN475" s="83">
        <f t="shared" si="172"/>
        <v>0</v>
      </c>
      <c r="CO475" s="74" t="str">
        <f t="shared" si="169"/>
        <v/>
      </c>
    </row>
    <row r="476" spans="1:93" x14ac:dyDescent="0.35">
      <c r="A476" s="95"/>
      <c r="B476" s="95"/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M476" s="95"/>
      <c r="N476" s="95"/>
      <c r="O476" s="96"/>
      <c r="P476" s="96"/>
      <c r="Q476" s="95"/>
      <c r="R476" s="95"/>
      <c r="S476" s="95"/>
      <c r="T476" s="95"/>
      <c r="U476" s="95"/>
      <c r="V476" s="95"/>
      <c r="W476" s="95"/>
      <c r="X476" s="95"/>
      <c r="CK476" s="83">
        <f t="shared" si="173"/>
        <v>0</v>
      </c>
      <c r="CL476" s="1">
        <f t="shared" si="170"/>
        <v>1250</v>
      </c>
      <c r="CM476" s="1">
        <f t="shared" si="171"/>
        <v>1250</v>
      </c>
      <c r="CN476" s="83">
        <f t="shared" si="172"/>
        <v>0</v>
      </c>
      <c r="CO476" s="74" t="str">
        <f t="shared" ref="CO476:CO539" si="174">IF(CN475&lt;1,"",CO475+1)</f>
        <v/>
      </c>
    </row>
    <row r="477" spans="1:93" x14ac:dyDescent="0.35">
      <c r="A477" s="95"/>
      <c r="B477" s="95"/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6"/>
      <c r="P477" s="96"/>
      <c r="Q477" s="95"/>
      <c r="R477" s="95"/>
      <c r="S477" s="95"/>
      <c r="T477" s="95"/>
      <c r="U477" s="95"/>
      <c r="V477" s="95"/>
      <c r="W477" s="95"/>
      <c r="X477" s="95"/>
      <c r="CK477" s="83">
        <f t="shared" si="173"/>
        <v>0</v>
      </c>
      <c r="CL477" s="1">
        <f t="shared" si="170"/>
        <v>1250</v>
      </c>
      <c r="CM477" s="1">
        <f t="shared" si="171"/>
        <v>1250</v>
      </c>
      <c r="CN477" s="83">
        <f t="shared" si="172"/>
        <v>0</v>
      </c>
      <c r="CO477" s="74" t="str">
        <f t="shared" si="174"/>
        <v/>
      </c>
    </row>
    <row r="478" spans="1:93" x14ac:dyDescent="0.35">
      <c r="A478" s="95"/>
      <c r="B478" s="95"/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6"/>
      <c r="P478" s="96"/>
      <c r="Q478" s="95"/>
      <c r="R478" s="95"/>
      <c r="S478" s="95"/>
      <c r="T478" s="95"/>
      <c r="U478" s="95"/>
      <c r="V478" s="95"/>
      <c r="W478" s="95"/>
      <c r="X478" s="95"/>
      <c r="CK478" s="83">
        <f t="shared" si="173"/>
        <v>0</v>
      </c>
      <c r="CL478" s="1">
        <f t="shared" si="170"/>
        <v>1250</v>
      </c>
      <c r="CM478" s="1">
        <f t="shared" si="171"/>
        <v>1250</v>
      </c>
      <c r="CN478" s="83">
        <f t="shared" si="172"/>
        <v>0</v>
      </c>
      <c r="CO478" s="74" t="str">
        <f t="shared" si="174"/>
        <v/>
      </c>
    </row>
    <row r="479" spans="1:93" x14ac:dyDescent="0.35">
      <c r="A479" s="95"/>
      <c r="B479" s="95"/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6"/>
      <c r="P479" s="96"/>
      <c r="Q479" s="95"/>
      <c r="R479" s="95"/>
      <c r="S479" s="95"/>
      <c r="T479" s="95"/>
      <c r="U479" s="95"/>
      <c r="V479" s="95"/>
      <c r="W479" s="95"/>
      <c r="X479" s="95"/>
      <c r="CK479" s="83">
        <f t="shared" si="173"/>
        <v>0</v>
      </c>
      <c r="CL479" s="1">
        <f t="shared" si="170"/>
        <v>1250</v>
      </c>
      <c r="CM479" s="1">
        <f t="shared" si="171"/>
        <v>1250</v>
      </c>
      <c r="CN479" s="83">
        <f t="shared" si="172"/>
        <v>0</v>
      </c>
      <c r="CO479" s="74" t="str">
        <f t="shared" si="174"/>
        <v/>
      </c>
    </row>
    <row r="480" spans="1:93" x14ac:dyDescent="0.35">
      <c r="A480" s="95"/>
      <c r="B480" s="95"/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M480" s="95"/>
      <c r="N480" s="95"/>
      <c r="O480" s="96"/>
      <c r="P480" s="96"/>
      <c r="Q480" s="95"/>
      <c r="R480" s="95"/>
      <c r="S480" s="95"/>
      <c r="T480" s="95"/>
      <c r="U480" s="95"/>
      <c r="V480" s="95"/>
      <c r="W480" s="95"/>
      <c r="X480" s="95"/>
      <c r="CK480" s="83">
        <f t="shared" si="173"/>
        <v>0</v>
      </c>
      <c r="CL480" s="1">
        <f t="shared" si="170"/>
        <v>1250</v>
      </c>
      <c r="CM480" s="1">
        <f t="shared" si="171"/>
        <v>1250</v>
      </c>
      <c r="CN480" s="83">
        <f t="shared" si="172"/>
        <v>0</v>
      </c>
      <c r="CO480" s="74" t="str">
        <f t="shared" si="174"/>
        <v/>
      </c>
    </row>
    <row r="481" spans="1:93" x14ac:dyDescent="0.35">
      <c r="A481" s="95"/>
      <c r="B481" s="95"/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M481" s="95"/>
      <c r="N481" s="95"/>
      <c r="O481" s="96"/>
      <c r="P481" s="96"/>
      <c r="Q481" s="95"/>
      <c r="R481" s="95"/>
      <c r="S481" s="95"/>
      <c r="T481" s="95"/>
      <c r="U481" s="95"/>
      <c r="V481" s="95"/>
      <c r="W481" s="95"/>
      <c r="X481" s="95"/>
      <c r="CK481" s="83">
        <f t="shared" si="173"/>
        <v>0</v>
      </c>
      <c r="CL481" s="1">
        <f t="shared" si="170"/>
        <v>1250</v>
      </c>
      <c r="CM481" s="1">
        <f t="shared" si="171"/>
        <v>1250</v>
      </c>
      <c r="CN481" s="83">
        <f t="shared" si="172"/>
        <v>0</v>
      </c>
      <c r="CO481" s="74" t="str">
        <f t="shared" si="174"/>
        <v/>
      </c>
    </row>
    <row r="482" spans="1:93" x14ac:dyDescent="0.35">
      <c r="A482" s="95"/>
      <c r="B482" s="95"/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6"/>
      <c r="P482" s="96"/>
      <c r="Q482" s="95"/>
      <c r="R482" s="95"/>
      <c r="S482" s="95"/>
      <c r="T482" s="95"/>
      <c r="U482" s="95"/>
      <c r="V482" s="95"/>
      <c r="W482" s="95"/>
      <c r="X482" s="95"/>
      <c r="CK482" s="83">
        <f t="shared" si="173"/>
        <v>0</v>
      </c>
      <c r="CL482" s="1">
        <f t="shared" si="170"/>
        <v>1250</v>
      </c>
      <c r="CM482" s="1">
        <f t="shared" si="171"/>
        <v>1250</v>
      </c>
      <c r="CN482" s="83">
        <f t="shared" si="172"/>
        <v>0</v>
      </c>
      <c r="CO482" s="74" t="str">
        <f t="shared" si="174"/>
        <v/>
      </c>
    </row>
    <row r="483" spans="1:93" x14ac:dyDescent="0.35">
      <c r="A483" s="95"/>
      <c r="B483" s="95"/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6"/>
      <c r="P483" s="96"/>
      <c r="Q483" s="95"/>
      <c r="R483" s="95"/>
      <c r="S483" s="95"/>
      <c r="T483" s="95"/>
      <c r="U483" s="95"/>
      <c r="V483" s="95"/>
      <c r="W483" s="95"/>
      <c r="X483" s="95"/>
      <c r="CK483" s="83">
        <f t="shared" si="173"/>
        <v>0</v>
      </c>
      <c r="CL483" s="1">
        <f t="shared" si="170"/>
        <v>1250</v>
      </c>
      <c r="CM483" s="1">
        <f t="shared" si="171"/>
        <v>1250</v>
      </c>
      <c r="CN483" s="83">
        <f t="shared" si="172"/>
        <v>0</v>
      </c>
      <c r="CO483" s="74" t="str">
        <f t="shared" si="174"/>
        <v/>
      </c>
    </row>
    <row r="484" spans="1:93" x14ac:dyDescent="0.35">
      <c r="A484" s="95"/>
      <c r="B484" s="95"/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6"/>
      <c r="P484" s="96"/>
      <c r="Q484" s="95"/>
      <c r="R484" s="95"/>
      <c r="S484" s="95"/>
      <c r="T484" s="95"/>
      <c r="U484" s="95"/>
      <c r="V484" s="95"/>
      <c r="W484" s="95"/>
      <c r="X484" s="95"/>
      <c r="CK484" s="83">
        <f t="shared" si="173"/>
        <v>0</v>
      </c>
      <c r="CL484" s="1">
        <f t="shared" si="170"/>
        <v>1250</v>
      </c>
      <c r="CM484" s="1">
        <f t="shared" si="171"/>
        <v>1250</v>
      </c>
      <c r="CN484" s="83">
        <f t="shared" si="172"/>
        <v>0</v>
      </c>
      <c r="CO484" s="74" t="str">
        <f t="shared" si="174"/>
        <v/>
      </c>
    </row>
    <row r="485" spans="1:93" x14ac:dyDescent="0.35">
      <c r="A485" s="95"/>
      <c r="B485" s="95"/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M485" s="95"/>
      <c r="N485" s="95"/>
      <c r="O485" s="96"/>
      <c r="P485" s="96"/>
      <c r="Q485" s="95"/>
      <c r="R485" s="95"/>
      <c r="S485" s="95"/>
      <c r="T485" s="95"/>
      <c r="U485" s="95"/>
      <c r="V485" s="95"/>
      <c r="W485" s="95"/>
      <c r="X485" s="95"/>
      <c r="CK485" s="83">
        <f t="shared" si="173"/>
        <v>0</v>
      </c>
      <c r="CL485" s="1">
        <f t="shared" si="170"/>
        <v>1250</v>
      </c>
      <c r="CM485" s="1">
        <f t="shared" si="171"/>
        <v>1250</v>
      </c>
      <c r="CN485" s="83">
        <f t="shared" si="172"/>
        <v>0</v>
      </c>
      <c r="CO485" s="74" t="str">
        <f t="shared" si="174"/>
        <v/>
      </c>
    </row>
    <row r="486" spans="1:93" x14ac:dyDescent="0.35">
      <c r="A486" s="95"/>
      <c r="B486" s="95"/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6"/>
      <c r="P486" s="96"/>
      <c r="Q486" s="95"/>
      <c r="R486" s="95"/>
      <c r="S486" s="95"/>
      <c r="T486" s="95"/>
      <c r="U486" s="95"/>
      <c r="V486" s="95"/>
      <c r="W486" s="95"/>
      <c r="X486" s="95"/>
      <c r="CK486" s="83">
        <f t="shared" si="173"/>
        <v>0</v>
      </c>
      <c r="CL486" s="1">
        <f t="shared" si="170"/>
        <v>1250</v>
      </c>
      <c r="CM486" s="1">
        <f t="shared" si="171"/>
        <v>1250</v>
      </c>
      <c r="CN486" s="83">
        <f t="shared" si="172"/>
        <v>0</v>
      </c>
      <c r="CO486" s="74" t="str">
        <f t="shared" si="174"/>
        <v/>
      </c>
    </row>
    <row r="487" spans="1:93" x14ac:dyDescent="0.35">
      <c r="A487" s="95"/>
      <c r="B487" s="95"/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6"/>
      <c r="P487" s="96"/>
      <c r="Q487" s="95"/>
      <c r="R487" s="95"/>
      <c r="S487" s="95"/>
      <c r="T487" s="95"/>
      <c r="U487" s="95"/>
      <c r="V487" s="95"/>
      <c r="W487" s="95"/>
      <c r="X487" s="95"/>
      <c r="CK487" s="83">
        <f t="shared" si="173"/>
        <v>0</v>
      </c>
      <c r="CL487" s="1">
        <f t="shared" si="170"/>
        <v>1250</v>
      </c>
      <c r="CM487" s="1">
        <f t="shared" si="171"/>
        <v>1250</v>
      </c>
      <c r="CN487" s="83">
        <f t="shared" si="172"/>
        <v>0</v>
      </c>
      <c r="CO487" s="74" t="str">
        <f t="shared" si="174"/>
        <v/>
      </c>
    </row>
    <row r="488" spans="1:93" x14ac:dyDescent="0.35">
      <c r="A488" s="95"/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6"/>
      <c r="P488" s="96"/>
      <c r="Q488" s="95"/>
      <c r="R488" s="95"/>
      <c r="S488" s="95"/>
      <c r="T488" s="95"/>
      <c r="U488" s="95"/>
      <c r="V488" s="95"/>
      <c r="W488" s="95"/>
      <c r="X488" s="95"/>
      <c r="CK488" s="83">
        <f t="shared" si="173"/>
        <v>0</v>
      </c>
      <c r="CL488" s="1">
        <f t="shared" ref="CL488:CL551" si="175">$D$40/2</f>
        <v>1250</v>
      </c>
      <c r="CM488" s="1">
        <f t="shared" si="171"/>
        <v>1250</v>
      </c>
      <c r="CN488" s="83">
        <f t="shared" si="172"/>
        <v>0</v>
      </c>
      <c r="CO488" s="74" t="str">
        <f t="shared" si="174"/>
        <v/>
      </c>
    </row>
    <row r="489" spans="1:93" x14ac:dyDescent="0.35">
      <c r="A489" s="95"/>
      <c r="B489" s="95"/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6"/>
      <c r="P489" s="96"/>
      <c r="Q489" s="95"/>
      <c r="R489" s="95"/>
      <c r="S489" s="95"/>
      <c r="T489" s="95"/>
      <c r="U489" s="95"/>
      <c r="V489" s="95"/>
      <c r="W489" s="95"/>
      <c r="X489" s="95"/>
      <c r="CK489" s="83">
        <f t="shared" si="173"/>
        <v>0</v>
      </c>
      <c r="CL489" s="1">
        <f t="shared" si="175"/>
        <v>1250</v>
      </c>
      <c r="CM489" s="1">
        <f t="shared" ref="CM489:CM552" si="176">CL489-CK489</f>
        <v>1250</v>
      </c>
      <c r="CN489" s="83">
        <f t="shared" ref="CN489:CN552" si="177">IF(CN488-CM489&lt;0,0,CN488-CM489)</f>
        <v>0</v>
      </c>
      <c r="CO489" s="74" t="str">
        <f t="shared" si="174"/>
        <v/>
      </c>
    </row>
    <row r="490" spans="1:93" x14ac:dyDescent="0.35">
      <c r="A490" s="95"/>
      <c r="B490" s="95"/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6"/>
      <c r="P490" s="96"/>
      <c r="Q490" s="95"/>
      <c r="R490" s="95"/>
      <c r="S490" s="95"/>
      <c r="T490" s="95"/>
      <c r="U490" s="95"/>
      <c r="V490" s="95"/>
      <c r="W490" s="95"/>
      <c r="X490" s="95"/>
      <c r="CK490" s="83">
        <f t="shared" ref="CK490:CK553" si="178">(CN489*($CK$38*13.85))/360</f>
        <v>0</v>
      </c>
      <c r="CL490" s="1">
        <f t="shared" si="175"/>
        <v>1250</v>
      </c>
      <c r="CM490" s="1">
        <f t="shared" si="176"/>
        <v>1250</v>
      </c>
      <c r="CN490" s="83">
        <f t="shared" si="177"/>
        <v>0</v>
      </c>
      <c r="CO490" s="74" t="str">
        <f t="shared" si="174"/>
        <v/>
      </c>
    </row>
    <row r="491" spans="1:93" x14ac:dyDescent="0.35">
      <c r="A491" s="95"/>
      <c r="B491" s="95"/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6"/>
      <c r="P491" s="96"/>
      <c r="Q491" s="95"/>
      <c r="R491" s="95"/>
      <c r="S491" s="95"/>
      <c r="T491" s="95"/>
      <c r="U491" s="95"/>
      <c r="V491" s="95"/>
      <c r="W491" s="95"/>
      <c r="X491" s="95"/>
      <c r="CK491" s="83">
        <f t="shared" si="178"/>
        <v>0</v>
      </c>
      <c r="CL491" s="1">
        <f t="shared" si="175"/>
        <v>1250</v>
      </c>
      <c r="CM491" s="1">
        <f t="shared" si="176"/>
        <v>1250</v>
      </c>
      <c r="CN491" s="83">
        <f t="shared" si="177"/>
        <v>0</v>
      </c>
      <c r="CO491" s="74" t="str">
        <f t="shared" si="174"/>
        <v/>
      </c>
    </row>
    <row r="492" spans="1:93" x14ac:dyDescent="0.35">
      <c r="A492" s="95"/>
      <c r="B492" s="95"/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6"/>
      <c r="P492" s="96"/>
      <c r="Q492" s="95"/>
      <c r="R492" s="95"/>
      <c r="S492" s="95"/>
      <c r="T492" s="95"/>
      <c r="U492" s="95"/>
      <c r="V492" s="95"/>
      <c r="W492" s="95"/>
      <c r="X492" s="95"/>
      <c r="CK492" s="83">
        <f t="shared" si="178"/>
        <v>0</v>
      </c>
      <c r="CL492" s="1">
        <f t="shared" si="175"/>
        <v>1250</v>
      </c>
      <c r="CM492" s="1">
        <f t="shared" si="176"/>
        <v>1250</v>
      </c>
      <c r="CN492" s="83">
        <f t="shared" si="177"/>
        <v>0</v>
      </c>
      <c r="CO492" s="74" t="str">
        <f t="shared" si="174"/>
        <v/>
      </c>
    </row>
    <row r="493" spans="1:93" x14ac:dyDescent="0.35">
      <c r="A493" s="95"/>
      <c r="B493" s="95"/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6"/>
      <c r="P493" s="96"/>
      <c r="Q493" s="95"/>
      <c r="R493" s="95"/>
      <c r="S493" s="95"/>
      <c r="T493" s="95"/>
      <c r="U493" s="95"/>
      <c r="V493" s="95"/>
      <c r="W493" s="95"/>
      <c r="X493" s="95"/>
      <c r="CK493" s="83">
        <f t="shared" si="178"/>
        <v>0</v>
      </c>
      <c r="CL493" s="1">
        <f t="shared" si="175"/>
        <v>1250</v>
      </c>
      <c r="CM493" s="1">
        <f t="shared" si="176"/>
        <v>1250</v>
      </c>
      <c r="CN493" s="83">
        <f t="shared" si="177"/>
        <v>0</v>
      </c>
      <c r="CO493" s="74" t="str">
        <f t="shared" si="174"/>
        <v/>
      </c>
    </row>
    <row r="494" spans="1:93" x14ac:dyDescent="0.35">
      <c r="A494" s="95"/>
      <c r="B494" s="95"/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6"/>
      <c r="P494" s="96"/>
      <c r="Q494" s="95"/>
      <c r="R494" s="95"/>
      <c r="S494" s="95"/>
      <c r="T494" s="95"/>
      <c r="U494" s="95"/>
      <c r="V494" s="95"/>
      <c r="W494" s="95"/>
      <c r="X494" s="95"/>
      <c r="CK494" s="83">
        <f t="shared" si="178"/>
        <v>0</v>
      </c>
      <c r="CL494" s="1">
        <f t="shared" si="175"/>
        <v>1250</v>
      </c>
      <c r="CM494" s="1">
        <f t="shared" si="176"/>
        <v>1250</v>
      </c>
      <c r="CN494" s="83">
        <f t="shared" si="177"/>
        <v>0</v>
      </c>
      <c r="CO494" s="74" t="str">
        <f t="shared" si="174"/>
        <v/>
      </c>
    </row>
    <row r="495" spans="1:93" x14ac:dyDescent="0.35">
      <c r="A495" s="95"/>
      <c r="B495" s="95"/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6"/>
      <c r="P495" s="96"/>
      <c r="Q495" s="95"/>
      <c r="R495" s="95"/>
      <c r="S495" s="95"/>
      <c r="T495" s="95"/>
      <c r="U495" s="95"/>
      <c r="V495" s="95"/>
      <c r="W495" s="95"/>
      <c r="X495" s="95"/>
      <c r="CK495" s="83">
        <f t="shared" si="178"/>
        <v>0</v>
      </c>
      <c r="CL495" s="1">
        <f t="shared" si="175"/>
        <v>1250</v>
      </c>
      <c r="CM495" s="1">
        <f t="shared" si="176"/>
        <v>1250</v>
      </c>
      <c r="CN495" s="83">
        <f t="shared" si="177"/>
        <v>0</v>
      </c>
      <c r="CO495" s="74" t="str">
        <f t="shared" si="174"/>
        <v/>
      </c>
    </row>
    <row r="496" spans="1:93" x14ac:dyDescent="0.35">
      <c r="A496" s="95"/>
      <c r="B496" s="95"/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6"/>
      <c r="P496" s="96"/>
      <c r="Q496" s="95"/>
      <c r="R496" s="95"/>
      <c r="S496" s="95"/>
      <c r="T496" s="95"/>
      <c r="U496" s="95"/>
      <c r="V496" s="95"/>
      <c r="W496" s="95"/>
      <c r="X496" s="95"/>
      <c r="CK496" s="83">
        <f t="shared" si="178"/>
        <v>0</v>
      </c>
      <c r="CL496" s="1">
        <f t="shared" si="175"/>
        <v>1250</v>
      </c>
      <c r="CM496" s="1">
        <f t="shared" si="176"/>
        <v>1250</v>
      </c>
      <c r="CN496" s="83">
        <f t="shared" si="177"/>
        <v>0</v>
      </c>
      <c r="CO496" s="74" t="str">
        <f t="shared" si="174"/>
        <v/>
      </c>
    </row>
    <row r="497" spans="1:93" x14ac:dyDescent="0.35">
      <c r="A497" s="95"/>
      <c r="B497" s="95"/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6"/>
      <c r="P497" s="96"/>
      <c r="Q497" s="95"/>
      <c r="R497" s="95"/>
      <c r="S497" s="95"/>
      <c r="T497" s="95"/>
      <c r="U497" s="95"/>
      <c r="V497" s="95"/>
      <c r="W497" s="95"/>
      <c r="X497" s="95"/>
      <c r="CK497" s="83">
        <f t="shared" si="178"/>
        <v>0</v>
      </c>
      <c r="CL497" s="1">
        <f t="shared" si="175"/>
        <v>1250</v>
      </c>
      <c r="CM497" s="1">
        <f t="shared" si="176"/>
        <v>1250</v>
      </c>
      <c r="CN497" s="83">
        <f t="shared" si="177"/>
        <v>0</v>
      </c>
      <c r="CO497" s="74" t="str">
        <f t="shared" si="174"/>
        <v/>
      </c>
    </row>
    <row r="498" spans="1:93" x14ac:dyDescent="0.35">
      <c r="A498" s="95"/>
      <c r="B498" s="95"/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6"/>
      <c r="P498" s="96"/>
      <c r="Q498" s="95"/>
      <c r="R498" s="95"/>
      <c r="S498" s="95"/>
      <c r="T498" s="95"/>
      <c r="U498" s="95"/>
      <c r="V498" s="95"/>
      <c r="W498" s="95"/>
      <c r="X498" s="95"/>
      <c r="CK498" s="83">
        <f t="shared" si="178"/>
        <v>0</v>
      </c>
      <c r="CL498" s="1">
        <f t="shared" si="175"/>
        <v>1250</v>
      </c>
      <c r="CM498" s="1">
        <f t="shared" si="176"/>
        <v>1250</v>
      </c>
      <c r="CN498" s="83">
        <f t="shared" si="177"/>
        <v>0</v>
      </c>
      <c r="CO498" s="74" t="str">
        <f t="shared" si="174"/>
        <v/>
      </c>
    </row>
    <row r="499" spans="1:93" x14ac:dyDescent="0.35">
      <c r="A499" s="95"/>
      <c r="B499" s="95"/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6"/>
      <c r="P499" s="96"/>
      <c r="Q499" s="95"/>
      <c r="R499" s="95"/>
      <c r="S499" s="95"/>
      <c r="T499" s="95"/>
      <c r="U499" s="95"/>
      <c r="V499" s="95"/>
      <c r="W499" s="95"/>
      <c r="X499" s="95"/>
      <c r="CK499" s="83">
        <f t="shared" si="178"/>
        <v>0</v>
      </c>
      <c r="CL499" s="1">
        <f t="shared" si="175"/>
        <v>1250</v>
      </c>
      <c r="CM499" s="1">
        <f t="shared" si="176"/>
        <v>1250</v>
      </c>
      <c r="CN499" s="83">
        <f t="shared" si="177"/>
        <v>0</v>
      </c>
      <c r="CO499" s="74" t="str">
        <f t="shared" si="174"/>
        <v/>
      </c>
    </row>
    <row r="500" spans="1:93" x14ac:dyDescent="0.35">
      <c r="A500" s="95"/>
      <c r="B500" s="95"/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6"/>
      <c r="P500" s="96"/>
      <c r="Q500" s="95"/>
      <c r="R500" s="95"/>
      <c r="S500" s="95"/>
      <c r="T500" s="95"/>
      <c r="U500" s="95"/>
      <c r="V500" s="95"/>
      <c r="W500" s="95"/>
      <c r="X500" s="95"/>
      <c r="CK500" s="83">
        <f t="shared" si="178"/>
        <v>0</v>
      </c>
      <c r="CL500" s="1">
        <f t="shared" si="175"/>
        <v>1250</v>
      </c>
      <c r="CM500" s="1">
        <f t="shared" si="176"/>
        <v>1250</v>
      </c>
      <c r="CN500" s="83">
        <f t="shared" si="177"/>
        <v>0</v>
      </c>
      <c r="CO500" s="74" t="str">
        <f t="shared" si="174"/>
        <v/>
      </c>
    </row>
    <row r="501" spans="1:93" x14ac:dyDescent="0.35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6"/>
      <c r="P501" s="96"/>
      <c r="Q501" s="95"/>
      <c r="R501" s="95"/>
      <c r="S501" s="95"/>
      <c r="T501" s="95"/>
      <c r="U501" s="95"/>
      <c r="V501" s="95"/>
      <c r="W501" s="95"/>
      <c r="X501" s="95"/>
      <c r="CK501" s="83">
        <f t="shared" si="178"/>
        <v>0</v>
      </c>
      <c r="CL501" s="1">
        <f t="shared" si="175"/>
        <v>1250</v>
      </c>
      <c r="CM501" s="1">
        <f t="shared" si="176"/>
        <v>1250</v>
      </c>
      <c r="CN501" s="83">
        <f t="shared" si="177"/>
        <v>0</v>
      </c>
      <c r="CO501" s="74" t="str">
        <f t="shared" si="174"/>
        <v/>
      </c>
    </row>
    <row r="502" spans="1:93" x14ac:dyDescent="0.35">
      <c r="A502" s="95"/>
      <c r="B502" s="95"/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6"/>
      <c r="P502" s="96"/>
      <c r="Q502" s="95"/>
      <c r="R502" s="95"/>
      <c r="S502" s="95"/>
      <c r="T502" s="95"/>
      <c r="U502" s="95"/>
      <c r="V502" s="95"/>
      <c r="W502" s="95"/>
      <c r="X502" s="95"/>
      <c r="CK502" s="83">
        <f t="shared" si="178"/>
        <v>0</v>
      </c>
      <c r="CL502" s="1">
        <f t="shared" si="175"/>
        <v>1250</v>
      </c>
      <c r="CM502" s="1">
        <f t="shared" si="176"/>
        <v>1250</v>
      </c>
      <c r="CN502" s="83">
        <f t="shared" si="177"/>
        <v>0</v>
      </c>
      <c r="CO502" s="74" t="str">
        <f t="shared" si="174"/>
        <v/>
      </c>
    </row>
    <row r="503" spans="1:93" x14ac:dyDescent="0.35">
      <c r="A503" s="95"/>
      <c r="B503" s="95"/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6"/>
      <c r="P503" s="96"/>
      <c r="Q503" s="95"/>
      <c r="R503" s="95"/>
      <c r="S503" s="95"/>
      <c r="T503" s="95"/>
      <c r="U503" s="95"/>
      <c r="V503" s="95"/>
      <c r="W503" s="95"/>
      <c r="X503" s="95"/>
      <c r="CK503" s="83">
        <f t="shared" si="178"/>
        <v>0</v>
      </c>
      <c r="CL503" s="1">
        <f t="shared" si="175"/>
        <v>1250</v>
      </c>
      <c r="CM503" s="1">
        <f t="shared" si="176"/>
        <v>1250</v>
      </c>
      <c r="CN503" s="83">
        <f t="shared" si="177"/>
        <v>0</v>
      </c>
      <c r="CO503" s="74" t="str">
        <f t="shared" si="174"/>
        <v/>
      </c>
    </row>
    <row r="504" spans="1:93" x14ac:dyDescent="0.35">
      <c r="A504" s="95"/>
      <c r="B504" s="95"/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6"/>
      <c r="P504" s="96"/>
      <c r="Q504" s="95"/>
      <c r="R504" s="95"/>
      <c r="S504" s="95"/>
      <c r="T504" s="95"/>
      <c r="U504" s="95"/>
      <c r="V504" s="95"/>
      <c r="W504" s="95"/>
      <c r="X504" s="95"/>
      <c r="CK504" s="83">
        <f t="shared" si="178"/>
        <v>0</v>
      </c>
      <c r="CL504" s="1">
        <f t="shared" si="175"/>
        <v>1250</v>
      </c>
      <c r="CM504" s="1">
        <f t="shared" si="176"/>
        <v>1250</v>
      </c>
      <c r="CN504" s="83">
        <f t="shared" si="177"/>
        <v>0</v>
      </c>
      <c r="CO504" s="74" t="str">
        <f t="shared" si="174"/>
        <v/>
      </c>
    </row>
    <row r="505" spans="1:93" x14ac:dyDescent="0.35">
      <c r="A505" s="95"/>
      <c r="B505" s="95"/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6"/>
      <c r="P505" s="96"/>
      <c r="Q505" s="95"/>
      <c r="R505" s="95"/>
      <c r="S505" s="95"/>
      <c r="T505" s="95"/>
      <c r="U505" s="95"/>
      <c r="V505" s="95"/>
      <c r="W505" s="95"/>
      <c r="X505" s="95"/>
      <c r="CK505" s="83">
        <f t="shared" si="178"/>
        <v>0</v>
      </c>
      <c r="CL505" s="1">
        <f t="shared" si="175"/>
        <v>1250</v>
      </c>
      <c r="CM505" s="1">
        <f t="shared" si="176"/>
        <v>1250</v>
      </c>
      <c r="CN505" s="83">
        <f t="shared" si="177"/>
        <v>0</v>
      </c>
      <c r="CO505" s="74" t="str">
        <f t="shared" si="174"/>
        <v/>
      </c>
    </row>
    <row r="506" spans="1:93" x14ac:dyDescent="0.35">
      <c r="A506" s="95"/>
      <c r="B506" s="95"/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6"/>
      <c r="P506" s="96"/>
      <c r="Q506" s="95"/>
      <c r="R506" s="95"/>
      <c r="S506" s="95"/>
      <c r="T506" s="95"/>
      <c r="U506" s="95"/>
      <c r="V506" s="95"/>
      <c r="W506" s="95"/>
      <c r="X506" s="95"/>
      <c r="CK506" s="83">
        <f t="shared" si="178"/>
        <v>0</v>
      </c>
      <c r="CL506" s="1">
        <f t="shared" si="175"/>
        <v>1250</v>
      </c>
      <c r="CM506" s="1">
        <f t="shared" si="176"/>
        <v>1250</v>
      </c>
      <c r="CN506" s="83">
        <f t="shared" si="177"/>
        <v>0</v>
      </c>
      <c r="CO506" s="74" t="str">
        <f t="shared" si="174"/>
        <v/>
      </c>
    </row>
    <row r="507" spans="1:93" x14ac:dyDescent="0.35">
      <c r="A507" s="95"/>
      <c r="B507" s="95"/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6"/>
      <c r="P507" s="96"/>
      <c r="Q507" s="95"/>
      <c r="R507" s="95"/>
      <c r="S507" s="95"/>
      <c r="T507" s="95"/>
      <c r="U507" s="95"/>
      <c r="V507" s="95"/>
      <c r="W507" s="95"/>
      <c r="X507" s="95"/>
      <c r="CK507" s="83">
        <f t="shared" si="178"/>
        <v>0</v>
      </c>
      <c r="CL507" s="1">
        <f t="shared" si="175"/>
        <v>1250</v>
      </c>
      <c r="CM507" s="1">
        <f t="shared" si="176"/>
        <v>1250</v>
      </c>
      <c r="CN507" s="83">
        <f t="shared" si="177"/>
        <v>0</v>
      </c>
      <c r="CO507" s="74" t="str">
        <f t="shared" si="174"/>
        <v/>
      </c>
    </row>
    <row r="508" spans="1:93" x14ac:dyDescent="0.35">
      <c r="A508" s="95"/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6"/>
      <c r="P508" s="96"/>
      <c r="Q508" s="95"/>
      <c r="R508" s="95"/>
      <c r="S508" s="95"/>
      <c r="T508" s="95"/>
      <c r="U508" s="95"/>
      <c r="V508" s="95"/>
      <c r="W508" s="95"/>
      <c r="X508" s="95"/>
      <c r="CK508" s="83">
        <f t="shared" si="178"/>
        <v>0</v>
      </c>
      <c r="CL508" s="1">
        <f t="shared" si="175"/>
        <v>1250</v>
      </c>
      <c r="CM508" s="1">
        <f t="shared" si="176"/>
        <v>1250</v>
      </c>
      <c r="CN508" s="83">
        <f t="shared" si="177"/>
        <v>0</v>
      </c>
      <c r="CO508" s="74" t="str">
        <f t="shared" si="174"/>
        <v/>
      </c>
    </row>
    <row r="509" spans="1:93" x14ac:dyDescent="0.35">
      <c r="A509" s="95"/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6"/>
      <c r="P509" s="96"/>
      <c r="Q509" s="95"/>
      <c r="R509" s="95"/>
      <c r="S509" s="95"/>
      <c r="T509" s="95"/>
      <c r="U509" s="95"/>
      <c r="V509" s="95"/>
      <c r="W509" s="95"/>
      <c r="X509" s="95"/>
      <c r="CK509" s="83">
        <f t="shared" si="178"/>
        <v>0</v>
      </c>
      <c r="CL509" s="1">
        <f t="shared" si="175"/>
        <v>1250</v>
      </c>
      <c r="CM509" s="1">
        <f t="shared" si="176"/>
        <v>1250</v>
      </c>
      <c r="CN509" s="83">
        <f t="shared" si="177"/>
        <v>0</v>
      </c>
      <c r="CO509" s="74" t="str">
        <f t="shared" si="174"/>
        <v/>
      </c>
    </row>
    <row r="510" spans="1:93" x14ac:dyDescent="0.35">
      <c r="A510" s="95"/>
      <c r="B510" s="95"/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6"/>
      <c r="P510" s="96"/>
      <c r="Q510" s="95"/>
      <c r="R510" s="95"/>
      <c r="S510" s="95"/>
      <c r="T510" s="95"/>
      <c r="U510" s="95"/>
      <c r="V510" s="95"/>
      <c r="W510" s="95"/>
      <c r="X510" s="95"/>
      <c r="CK510" s="83">
        <f t="shared" si="178"/>
        <v>0</v>
      </c>
      <c r="CL510" s="1">
        <f t="shared" si="175"/>
        <v>1250</v>
      </c>
      <c r="CM510" s="1">
        <f t="shared" si="176"/>
        <v>1250</v>
      </c>
      <c r="CN510" s="83">
        <f t="shared" si="177"/>
        <v>0</v>
      </c>
      <c r="CO510" s="74" t="str">
        <f t="shared" si="174"/>
        <v/>
      </c>
    </row>
    <row r="511" spans="1:93" x14ac:dyDescent="0.35">
      <c r="A511" s="95"/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6"/>
      <c r="P511" s="96"/>
      <c r="Q511" s="95"/>
      <c r="R511" s="95"/>
      <c r="S511" s="95"/>
      <c r="T511" s="95"/>
      <c r="U511" s="95"/>
      <c r="V511" s="95"/>
      <c r="W511" s="95"/>
      <c r="X511" s="95"/>
      <c r="CK511" s="83">
        <f t="shared" si="178"/>
        <v>0</v>
      </c>
      <c r="CL511" s="1">
        <f t="shared" si="175"/>
        <v>1250</v>
      </c>
      <c r="CM511" s="1">
        <f t="shared" si="176"/>
        <v>1250</v>
      </c>
      <c r="CN511" s="83">
        <f t="shared" si="177"/>
        <v>0</v>
      </c>
      <c r="CO511" s="74" t="str">
        <f t="shared" si="174"/>
        <v/>
      </c>
    </row>
    <row r="512" spans="1:93" x14ac:dyDescent="0.35">
      <c r="A512" s="95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6"/>
      <c r="P512" s="96"/>
      <c r="Q512" s="95"/>
      <c r="R512" s="95"/>
      <c r="S512" s="95"/>
      <c r="T512" s="95"/>
      <c r="U512" s="95"/>
      <c r="V512" s="95"/>
      <c r="W512" s="95"/>
      <c r="X512" s="95"/>
      <c r="CK512" s="83">
        <f t="shared" si="178"/>
        <v>0</v>
      </c>
      <c r="CL512" s="1">
        <f t="shared" si="175"/>
        <v>1250</v>
      </c>
      <c r="CM512" s="1">
        <f t="shared" si="176"/>
        <v>1250</v>
      </c>
      <c r="CN512" s="83">
        <f t="shared" si="177"/>
        <v>0</v>
      </c>
      <c r="CO512" s="74" t="str">
        <f t="shared" si="174"/>
        <v/>
      </c>
    </row>
    <row r="513" spans="1:93" x14ac:dyDescent="0.35">
      <c r="A513" s="95"/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6"/>
      <c r="P513" s="96"/>
      <c r="Q513" s="95"/>
      <c r="R513" s="95"/>
      <c r="S513" s="95"/>
      <c r="T513" s="95"/>
      <c r="U513" s="95"/>
      <c r="V513" s="95"/>
      <c r="W513" s="95"/>
      <c r="X513" s="95"/>
      <c r="CK513" s="83">
        <f t="shared" si="178"/>
        <v>0</v>
      </c>
      <c r="CL513" s="1">
        <f t="shared" si="175"/>
        <v>1250</v>
      </c>
      <c r="CM513" s="1">
        <f t="shared" si="176"/>
        <v>1250</v>
      </c>
      <c r="CN513" s="83">
        <f t="shared" si="177"/>
        <v>0</v>
      </c>
      <c r="CO513" s="74" t="str">
        <f t="shared" si="174"/>
        <v/>
      </c>
    </row>
    <row r="514" spans="1:93" x14ac:dyDescent="0.35">
      <c r="A514" s="95"/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6"/>
      <c r="P514" s="96"/>
      <c r="Q514" s="95"/>
      <c r="R514" s="95"/>
      <c r="S514" s="95"/>
      <c r="T514" s="95"/>
      <c r="U514" s="95"/>
      <c r="V514" s="95"/>
      <c r="W514" s="95"/>
      <c r="X514" s="95"/>
      <c r="CK514" s="83">
        <f t="shared" si="178"/>
        <v>0</v>
      </c>
      <c r="CL514" s="1">
        <f t="shared" si="175"/>
        <v>1250</v>
      </c>
      <c r="CM514" s="1">
        <f t="shared" si="176"/>
        <v>1250</v>
      </c>
      <c r="CN514" s="83">
        <f t="shared" si="177"/>
        <v>0</v>
      </c>
      <c r="CO514" s="74" t="str">
        <f t="shared" si="174"/>
        <v/>
      </c>
    </row>
    <row r="515" spans="1:93" x14ac:dyDescent="0.35">
      <c r="A515" s="95"/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6"/>
      <c r="P515" s="96"/>
      <c r="Q515" s="95"/>
      <c r="R515" s="95"/>
      <c r="S515" s="95"/>
      <c r="T515" s="95"/>
      <c r="U515" s="95"/>
      <c r="V515" s="95"/>
      <c r="W515" s="95"/>
      <c r="X515" s="95"/>
      <c r="CK515" s="83">
        <f t="shared" si="178"/>
        <v>0</v>
      </c>
      <c r="CL515" s="1">
        <f t="shared" si="175"/>
        <v>1250</v>
      </c>
      <c r="CM515" s="1">
        <f t="shared" si="176"/>
        <v>1250</v>
      </c>
      <c r="CN515" s="83">
        <f t="shared" si="177"/>
        <v>0</v>
      </c>
      <c r="CO515" s="74" t="str">
        <f t="shared" si="174"/>
        <v/>
      </c>
    </row>
    <row r="516" spans="1:93" x14ac:dyDescent="0.35">
      <c r="A516" s="95"/>
      <c r="B516" s="95"/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6"/>
      <c r="P516" s="96"/>
      <c r="Q516" s="95"/>
      <c r="R516" s="95"/>
      <c r="S516" s="95"/>
      <c r="T516" s="95"/>
      <c r="U516" s="95"/>
      <c r="V516" s="95"/>
      <c r="W516" s="95"/>
      <c r="X516" s="95"/>
      <c r="CK516" s="83">
        <f t="shared" si="178"/>
        <v>0</v>
      </c>
      <c r="CL516" s="1">
        <f t="shared" si="175"/>
        <v>1250</v>
      </c>
      <c r="CM516" s="1">
        <f t="shared" si="176"/>
        <v>1250</v>
      </c>
      <c r="CN516" s="83">
        <f t="shared" si="177"/>
        <v>0</v>
      </c>
      <c r="CO516" s="74" t="str">
        <f t="shared" si="174"/>
        <v/>
      </c>
    </row>
    <row r="517" spans="1:93" x14ac:dyDescent="0.35">
      <c r="A517" s="95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6"/>
      <c r="P517" s="96"/>
      <c r="Q517" s="95"/>
      <c r="R517" s="95"/>
      <c r="S517" s="95"/>
      <c r="T517" s="95"/>
      <c r="U517" s="95"/>
      <c r="V517" s="95"/>
      <c r="W517" s="95"/>
      <c r="X517" s="95"/>
      <c r="CK517" s="83">
        <f t="shared" si="178"/>
        <v>0</v>
      </c>
      <c r="CL517" s="1">
        <f t="shared" si="175"/>
        <v>1250</v>
      </c>
      <c r="CM517" s="1">
        <f t="shared" si="176"/>
        <v>1250</v>
      </c>
      <c r="CN517" s="83">
        <f t="shared" si="177"/>
        <v>0</v>
      </c>
      <c r="CO517" s="74" t="str">
        <f t="shared" si="174"/>
        <v/>
      </c>
    </row>
    <row r="518" spans="1:93" x14ac:dyDescent="0.35">
      <c r="A518" s="95"/>
      <c r="B518" s="95"/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6"/>
      <c r="P518" s="96"/>
      <c r="Q518" s="95"/>
      <c r="R518" s="95"/>
      <c r="S518" s="95"/>
      <c r="T518" s="95"/>
      <c r="U518" s="95"/>
      <c r="V518" s="95"/>
      <c r="W518" s="95"/>
      <c r="X518" s="95"/>
      <c r="CK518" s="83">
        <f t="shared" si="178"/>
        <v>0</v>
      </c>
      <c r="CL518" s="1">
        <f t="shared" si="175"/>
        <v>1250</v>
      </c>
      <c r="CM518" s="1">
        <f t="shared" si="176"/>
        <v>1250</v>
      </c>
      <c r="CN518" s="83">
        <f t="shared" si="177"/>
        <v>0</v>
      </c>
      <c r="CO518" s="74" t="str">
        <f t="shared" si="174"/>
        <v/>
      </c>
    </row>
    <row r="519" spans="1:93" x14ac:dyDescent="0.35">
      <c r="A519" s="95"/>
      <c r="B519" s="95"/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6"/>
      <c r="P519" s="96"/>
      <c r="Q519" s="95"/>
      <c r="R519" s="95"/>
      <c r="S519" s="95"/>
      <c r="T519" s="95"/>
      <c r="U519" s="95"/>
      <c r="V519" s="95"/>
      <c r="W519" s="95"/>
      <c r="X519" s="95"/>
      <c r="CK519" s="83">
        <f t="shared" si="178"/>
        <v>0</v>
      </c>
      <c r="CL519" s="1">
        <f t="shared" si="175"/>
        <v>1250</v>
      </c>
      <c r="CM519" s="1">
        <f t="shared" si="176"/>
        <v>1250</v>
      </c>
      <c r="CN519" s="83">
        <f t="shared" si="177"/>
        <v>0</v>
      </c>
      <c r="CO519" s="74" t="str">
        <f t="shared" si="174"/>
        <v/>
      </c>
    </row>
    <row r="520" spans="1:93" x14ac:dyDescent="0.35">
      <c r="A520" s="95"/>
      <c r="B520" s="95"/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6"/>
      <c r="P520" s="96"/>
      <c r="Q520" s="95"/>
      <c r="R520" s="95"/>
      <c r="S520" s="95"/>
      <c r="T520" s="95"/>
      <c r="U520" s="95"/>
      <c r="V520" s="95"/>
      <c r="W520" s="95"/>
      <c r="X520" s="95"/>
      <c r="CK520" s="83">
        <f t="shared" si="178"/>
        <v>0</v>
      </c>
      <c r="CL520" s="1">
        <f t="shared" si="175"/>
        <v>1250</v>
      </c>
      <c r="CM520" s="1">
        <f t="shared" si="176"/>
        <v>1250</v>
      </c>
      <c r="CN520" s="83">
        <f t="shared" si="177"/>
        <v>0</v>
      </c>
      <c r="CO520" s="74" t="str">
        <f t="shared" si="174"/>
        <v/>
      </c>
    </row>
    <row r="521" spans="1:93" x14ac:dyDescent="0.35">
      <c r="A521" s="95"/>
      <c r="B521" s="95"/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6"/>
      <c r="P521" s="96"/>
      <c r="Q521" s="95"/>
      <c r="R521" s="95"/>
      <c r="S521" s="95"/>
      <c r="T521" s="95"/>
      <c r="U521" s="95"/>
      <c r="V521" s="95"/>
      <c r="W521" s="95"/>
      <c r="X521" s="95"/>
      <c r="CK521" s="83">
        <f t="shared" si="178"/>
        <v>0</v>
      </c>
      <c r="CL521" s="1">
        <f t="shared" si="175"/>
        <v>1250</v>
      </c>
      <c r="CM521" s="1">
        <f t="shared" si="176"/>
        <v>1250</v>
      </c>
      <c r="CN521" s="83">
        <f t="shared" si="177"/>
        <v>0</v>
      </c>
      <c r="CO521" s="74" t="str">
        <f t="shared" si="174"/>
        <v/>
      </c>
    </row>
    <row r="522" spans="1:93" x14ac:dyDescent="0.35">
      <c r="A522" s="95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6"/>
      <c r="P522" s="96"/>
      <c r="Q522" s="95"/>
      <c r="R522" s="95"/>
      <c r="S522" s="95"/>
      <c r="T522" s="95"/>
      <c r="U522" s="95"/>
      <c r="V522" s="95"/>
      <c r="W522" s="95"/>
      <c r="X522" s="95"/>
      <c r="CK522" s="83">
        <f t="shared" si="178"/>
        <v>0</v>
      </c>
      <c r="CL522" s="1">
        <f t="shared" si="175"/>
        <v>1250</v>
      </c>
      <c r="CM522" s="1">
        <f t="shared" si="176"/>
        <v>1250</v>
      </c>
      <c r="CN522" s="83">
        <f t="shared" si="177"/>
        <v>0</v>
      </c>
      <c r="CO522" s="74" t="str">
        <f t="shared" si="174"/>
        <v/>
      </c>
    </row>
    <row r="523" spans="1:93" x14ac:dyDescent="0.35">
      <c r="A523" s="95"/>
      <c r="B523" s="95"/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6"/>
      <c r="P523" s="96"/>
      <c r="Q523" s="95"/>
      <c r="R523" s="95"/>
      <c r="S523" s="95"/>
      <c r="T523" s="95"/>
      <c r="U523" s="95"/>
      <c r="V523" s="95"/>
      <c r="W523" s="95"/>
      <c r="X523" s="95"/>
      <c r="CK523" s="83">
        <f t="shared" si="178"/>
        <v>0</v>
      </c>
      <c r="CL523" s="1">
        <f t="shared" si="175"/>
        <v>1250</v>
      </c>
      <c r="CM523" s="1">
        <f t="shared" si="176"/>
        <v>1250</v>
      </c>
      <c r="CN523" s="83">
        <f t="shared" si="177"/>
        <v>0</v>
      </c>
      <c r="CO523" s="74" t="str">
        <f t="shared" si="174"/>
        <v/>
      </c>
    </row>
    <row r="524" spans="1:93" x14ac:dyDescent="0.35">
      <c r="A524" s="95"/>
      <c r="B524" s="95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6"/>
      <c r="P524" s="96"/>
      <c r="Q524" s="95"/>
      <c r="R524" s="95"/>
      <c r="S524" s="95"/>
      <c r="T524" s="95"/>
      <c r="U524" s="95"/>
      <c r="V524" s="95"/>
      <c r="W524" s="95"/>
      <c r="X524" s="95"/>
      <c r="CK524" s="83">
        <f t="shared" si="178"/>
        <v>0</v>
      </c>
      <c r="CL524" s="1">
        <f t="shared" si="175"/>
        <v>1250</v>
      </c>
      <c r="CM524" s="1">
        <f t="shared" si="176"/>
        <v>1250</v>
      </c>
      <c r="CN524" s="83">
        <f t="shared" si="177"/>
        <v>0</v>
      </c>
      <c r="CO524" s="74" t="str">
        <f t="shared" si="174"/>
        <v/>
      </c>
    </row>
    <row r="525" spans="1:93" x14ac:dyDescent="0.35">
      <c r="A525" s="95"/>
      <c r="B525" s="95"/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6"/>
      <c r="Q525" s="95"/>
      <c r="R525" s="95"/>
      <c r="S525" s="95"/>
      <c r="T525" s="95"/>
      <c r="U525" s="95"/>
      <c r="V525" s="95"/>
      <c r="W525" s="95"/>
      <c r="X525" s="95"/>
      <c r="CK525" s="83">
        <f t="shared" si="178"/>
        <v>0</v>
      </c>
      <c r="CL525" s="1">
        <f t="shared" si="175"/>
        <v>1250</v>
      </c>
      <c r="CM525" s="1">
        <f t="shared" si="176"/>
        <v>1250</v>
      </c>
      <c r="CN525" s="83">
        <f t="shared" si="177"/>
        <v>0</v>
      </c>
      <c r="CO525" s="74" t="str">
        <f t="shared" si="174"/>
        <v/>
      </c>
    </row>
    <row r="526" spans="1:93" x14ac:dyDescent="0.35">
      <c r="A526" s="95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6"/>
      <c r="P526" s="96"/>
      <c r="Q526" s="95"/>
      <c r="R526" s="95"/>
      <c r="S526" s="95"/>
      <c r="T526" s="95"/>
      <c r="U526" s="95"/>
      <c r="V526" s="95"/>
      <c r="W526" s="95"/>
      <c r="X526" s="95"/>
      <c r="CK526" s="83">
        <f t="shared" si="178"/>
        <v>0</v>
      </c>
      <c r="CL526" s="1">
        <f t="shared" si="175"/>
        <v>1250</v>
      </c>
      <c r="CM526" s="1">
        <f t="shared" si="176"/>
        <v>1250</v>
      </c>
      <c r="CN526" s="83">
        <f t="shared" si="177"/>
        <v>0</v>
      </c>
      <c r="CO526" s="74" t="str">
        <f t="shared" si="174"/>
        <v/>
      </c>
    </row>
    <row r="527" spans="1:93" x14ac:dyDescent="0.35">
      <c r="A527" s="95"/>
      <c r="B527" s="95"/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6"/>
      <c r="P527" s="96"/>
      <c r="Q527" s="95"/>
      <c r="R527" s="95"/>
      <c r="S527" s="95"/>
      <c r="T527" s="95"/>
      <c r="U527" s="95"/>
      <c r="V527" s="95"/>
      <c r="W527" s="95"/>
      <c r="X527" s="95"/>
      <c r="CK527" s="83">
        <f t="shared" si="178"/>
        <v>0</v>
      </c>
      <c r="CL527" s="1">
        <f t="shared" si="175"/>
        <v>1250</v>
      </c>
      <c r="CM527" s="1">
        <f t="shared" si="176"/>
        <v>1250</v>
      </c>
      <c r="CN527" s="83">
        <f t="shared" si="177"/>
        <v>0</v>
      </c>
      <c r="CO527" s="74" t="str">
        <f t="shared" si="174"/>
        <v/>
      </c>
    </row>
    <row r="528" spans="1:93" x14ac:dyDescent="0.35">
      <c r="A528" s="95"/>
      <c r="B528" s="95"/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6"/>
      <c r="P528" s="96"/>
      <c r="Q528" s="95"/>
      <c r="R528" s="95"/>
      <c r="S528" s="95"/>
      <c r="T528" s="95"/>
      <c r="U528" s="95"/>
      <c r="V528" s="95"/>
      <c r="W528" s="95"/>
      <c r="X528" s="95"/>
      <c r="CK528" s="83">
        <f t="shared" si="178"/>
        <v>0</v>
      </c>
      <c r="CL528" s="1">
        <f t="shared" si="175"/>
        <v>1250</v>
      </c>
      <c r="CM528" s="1">
        <f t="shared" si="176"/>
        <v>1250</v>
      </c>
      <c r="CN528" s="83">
        <f t="shared" si="177"/>
        <v>0</v>
      </c>
      <c r="CO528" s="74" t="str">
        <f t="shared" si="174"/>
        <v/>
      </c>
    </row>
    <row r="529" spans="1:93" x14ac:dyDescent="0.35">
      <c r="A529" s="95"/>
      <c r="B529" s="95"/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6"/>
      <c r="P529" s="96"/>
      <c r="Q529" s="95"/>
      <c r="R529" s="95"/>
      <c r="S529" s="95"/>
      <c r="T529" s="95"/>
      <c r="U529" s="95"/>
      <c r="V529" s="95"/>
      <c r="W529" s="95"/>
      <c r="X529" s="95"/>
      <c r="CK529" s="83">
        <f t="shared" si="178"/>
        <v>0</v>
      </c>
      <c r="CL529" s="1">
        <f t="shared" si="175"/>
        <v>1250</v>
      </c>
      <c r="CM529" s="1">
        <f t="shared" si="176"/>
        <v>1250</v>
      </c>
      <c r="CN529" s="83">
        <f t="shared" si="177"/>
        <v>0</v>
      </c>
      <c r="CO529" s="74" t="str">
        <f t="shared" si="174"/>
        <v/>
      </c>
    </row>
    <row r="530" spans="1:93" x14ac:dyDescent="0.35">
      <c r="A530" s="95"/>
      <c r="B530" s="95"/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6"/>
      <c r="P530" s="96"/>
      <c r="Q530" s="95"/>
      <c r="R530" s="95"/>
      <c r="S530" s="95"/>
      <c r="T530" s="95"/>
      <c r="U530" s="95"/>
      <c r="V530" s="95"/>
      <c r="W530" s="95"/>
      <c r="X530" s="95"/>
      <c r="CK530" s="83">
        <f t="shared" si="178"/>
        <v>0</v>
      </c>
      <c r="CL530" s="1">
        <f t="shared" si="175"/>
        <v>1250</v>
      </c>
      <c r="CM530" s="1">
        <f t="shared" si="176"/>
        <v>1250</v>
      </c>
      <c r="CN530" s="83">
        <f t="shared" si="177"/>
        <v>0</v>
      </c>
      <c r="CO530" s="74" t="str">
        <f t="shared" si="174"/>
        <v/>
      </c>
    </row>
    <row r="531" spans="1:93" x14ac:dyDescent="0.35">
      <c r="A531" s="95"/>
      <c r="B531" s="95"/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6"/>
      <c r="P531" s="96"/>
      <c r="Q531" s="95"/>
      <c r="R531" s="95"/>
      <c r="S531" s="95"/>
      <c r="T531" s="95"/>
      <c r="U531" s="95"/>
      <c r="V531" s="95"/>
      <c r="W531" s="95"/>
      <c r="X531" s="95"/>
      <c r="CK531" s="83">
        <f t="shared" si="178"/>
        <v>0</v>
      </c>
      <c r="CL531" s="1">
        <f t="shared" si="175"/>
        <v>1250</v>
      </c>
      <c r="CM531" s="1">
        <f t="shared" si="176"/>
        <v>1250</v>
      </c>
      <c r="CN531" s="83">
        <f t="shared" si="177"/>
        <v>0</v>
      </c>
      <c r="CO531" s="74" t="str">
        <f t="shared" si="174"/>
        <v/>
      </c>
    </row>
    <row r="532" spans="1:93" x14ac:dyDescent="0.35">
      <c r="A532" s="95"/>
      <c r="B532" s="95"/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6"/>
      <c r="P532" s="96"/>
      <c r="Q532" s="95"/>
      <c r="R532" s="95"/>
      <c r="S532" s="95"/>
      <c r="T532" s="95"/>
      <c r="U532" s="95"/>
      <c r="V532" s="95"/>
      <c r="W532" s="95"/>
      <c r="X532" s="95"/>
      <c r="CK532" s="83">
        <f t="shared" si="178"/>
        <v>0</v>
      </c>
      <c r="CL532" s="1">
        <f t="shared" si="175"/>
        <v>1250</v>
      </c>
      <c r="CM532" s="1">
        <f t="shared" si="176"/>
        <v>1250</v>
      </c>
      <c r="CN532" s="83">
        <f t="shared" si="177"/>
        <v>0</v>
      </c>
      <c r="CO532" s="74" t="str">
        <f t="shared" si="174"/>
        <v/>
      </c>
    </row>
    <row r="533" spans="1:93" x14ac:dyDescent="0.35">
      <c r="A533" s="95"/>
      <c r="B533" s="95"/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6"/>
      <c r="P533" s="96"/>
      <c r="Q533" s="95"/>
      <c r="R533" s="95"/>
      <c r="S533" s="95"/>
      <c r="T533" s="95"/>
      <c r="U533" s="95"/>
      <c r="V533" s="95"/>
      <c r="W533" s="95"/>
      <c r="X533" s="95"/>
      <c r="CK533" s="83">
        <f t="shared" si="178"/>
        <v>0</v>
      </c>
      <c r="CL533" s="1">
        <f t="shared" si="175"/>
        <v>1250</v>
      </c>
      <c r="CM533" s="1">
        <f t="shared" si="176"/>
        <v>1250</v>
      </c>
      <c r="CN533" s="83">
        <f t="shared" si="177"/>
        <v>0</v>
      </c>
      <c r="CO533" s="74" t="str">
        <f t="shared" si="174"/>
        <v/>
      </c>
    </row>
    <row r="534" spans="1:93" x14ac:dyDescent="0.35">
      <c r="A534" s="95"/>
      <c r="B534" s="95"/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6"/>
      <c r="P534" s="96"/>
      <c r="Q534" s="95"/>
      <c r="R534" s="95"/>
      <c r="S534" s="95"/>
      <c r="T534" s="95"/>
      <c r="U534" s="95"/>
      <c r="V534" s="95"/>
      <c r="W534" s="95"/>
      <c r="X534" s="95"/>
      <c r="CK534" s="83">
        <f t="shared" si="178"/>
        <v>0</v>
      </c>
      <c r="CL534" s="1">
        <f t="shared" si="175"/>
        <v>1250</v>
      </c>
      <c r="CM534" s="1">
        <f t="shared" si="176"/>
        <v>1250</v>
      </c>
      <c r="CN534" s="83">
        <f t="shared" si="177"/>
        <v>0</v>
      </c>
      <c r="CO534" s="74" t="str">
        <f t="shared" si="174"/>
        <v/>
      </c>
    </row>
    <row r="535" spans="1:93" x14ac:dyDescent="0.35">
      <c r="A535" s="95"/>
      <c r="B535" s="95"/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6"/>
      <c r="P535" s="96"/>
      <c r="Q535" s="95"/>
      <c r="R535" s="95"/>
      <c r="S535" s="95"/>
      <c r="T535" s="95"/>
      <c r="U535" s="95"/>
      <c r="V535" s="95"/>
      <c r="W535" s="95"/>
      <c r="X535" s="95"/>
      <c r="CK535" s="83">
        <f t="shared" si="178"/>
        <v>0</v>
      </c>
      <c r="CL535" s="1">
        <f t="shared" si="175"/>
        <v>1250</v>
      </c>
      <c r="CM535" s="1">
        <f t="shared" si="176"/>
        <v>1250</v>
      </c>
      <c r="CN535" s="83">
        <f t="shared" si="177"/>
        <v>0</v>
      </c>
      <c r="CO535" s="74" t="str">
        <f t="shared" si="174"/>
        <v/>
      </c>
    </row>
    <row r="536" spans="1:93" x14ac:dyDescent="0.35">
      <c r="A536" s="95"/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6"/>
      <c r="P536" s="96"/>
      <c r="Q536" s="95"/>
      <c r="R536" s="95"/>
      <c r="S536" s="95"/>
      <c r="T536" s="95"/>
      <c r="U536" s="95"/>
      <c r="V536" s="95"/>
      <c r="W536" s="95"/>
      <c r="X536" s="95"/>
      <c r="CK536" s="83">
        <f t="shared" si="178"/>
        <v>0</v>
      </c>
      <c r="CL536" s="1">
        <f t="shared" si="175"/>
        <v>1250</v>
      </c>
      <c r="CM536" s="1">
        <f t="shared" si="176"/>
        <v>1250</v>
      </c>
      <c r="CN536" s="83">
        <f t="shared" si="177"/>
        <v>0</v>
      </c>
      <c r="CO536" s="74" t="str">
        <f t="shared" si="174"/>
        <v/>
      </c>
    </row>
    <row r="537" spans="1:93" x14ac:dyDescent="0.35">
      <c r="A537" s="95"/>
      <c r="B537" s="95"/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6"/>
      <c r="P537" s="96"/>
      <c r="Q537" s="95"/>
      <c r="R537" s="95"/>
      <c r="S537" s="95"/>
      <c r="T537" s="95"/>
      <c r="U537" s="95"/>
      <c r="V537" s="95"/>
      <c r="W537" s="95"/>
      <c r="X537" s="95"/>
      <c r="CK537" s="83">
        <f t="shared" si="178"/>
        <v>0</v>
      </c>
      <c r="CL537" s="1">
        <f t="shared" si="175"/>
        <v>1250</v>
      </c>
      <c r="CM537" s="1">
        <f t="shared" si="176"/>
        <v>1250</v>
      </c>
      <c r="CN537" s="83">
        <f t="shared" si="177"/>
        <v>0</v>
      </c>
      <c r="CO537" s="74" t="str">
        <f t="shared" si="174"/>
        <v/>
      </c>
    </row>
    <row r="538" spans="1:93" x14ac:dyDescent="0.35">
      <c r="A538" s="95"/>
      <c r="B538" s="95"/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6"/>
      <c r="P538" s="96"/>
      <c r="Q538" s="95"/>
      <c r="R538" s="95"/>
      <c r="S538" s="95"/>
      <c r="T538" s="95"/>
      <c r="U538" s="95"/>
      <c r="V538" s="95"/>
      <c r="W538" s="95"/>
      <c r="X538" s="95"/>
      <c r="CK538" s="83">
        <f t="shared" si="178"/>
        <v>0</v>
      </c>
      <c r="CL538" s="1">
        <f t="shared" si="175"/>
        <v>1250</v>
      </c>
      <c r="CM538" s="1">
        <f t="shared" si="176"/>
        <v>1250</v>
      </c>
      <c r="CN538" s="83">
        <f t="shared" si="177"/>
        <v>0</v>
      </c>
      <c r="CO538" s="74" t="str">
        <f t="shared" si="174"/>
        <v/>
      </c>
    </row>
    <row r="539" spans="1:93" x14ac:dyDescent="0.35">
      <c r="A539" s="95"/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6"/>
      <c r="P539" s="96"/>
      <c r="Q539" s="95"/>
      <c r="R539" s="95"/>
      <c r="S539" s="95"/>
      <c r="T539" s="95"/>
      <c r="U539" s="95"/>
      <c r="V539" s="95"/>
      <c r="W539" s="95"/>
      <c r="X539" s="95"/>
      <c r="CK539" s="83">
        <f t="shared" si="178"/>
        <v>0</v>
      </c>
      <c r="CL539" s="1">
        <f t="shared" si="175"/>
        <v>1250</v>
      </c>
      <c r="CM539" s="1">
        <f t="shared" si="176"/>
        <v>1250</v>
      </c>
      <c r="CN539" s="83">
        <f t="shared" si="177"/>
        <v>0</v>
      </c>
      <c r="CO539" s="74" t="str">
        <f t="shared" si="174"/>
        <v/>
      </c>
    </row>
    <row r="540" spans="1:93" x14ac:dyDescent="0.35">
      <c r="A540" s="95"/>
      <c r="B540" s="95"/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6"/>
      <c r="P540" s="96"/>
      <c r="Q540" s="95"/>
      <c r="R540" s="95"/>
      <c r="S540" s="95"/>
      <c r="T540" s="95"/>
      <c r="U540" s="95"/>
      <c r="V540" s="95"/>
      <c r="W540" s="95"/>
      <c r="X540" s="95"/>
      <c r="CK540" s="83">
        <f t="shared" si="178"/>
        <v>0</v>
      </c>
      <c r="CL540" s="1">
        <f t="shared" si="175"/>
        <v>1250</v>
      </c>
      <c r="CM540" s="1">
        <f t="shared" si="176"/>
        <v>1250</v>
      </c>
      <c r="CN540" s="83">
        <f t="shared" si="177"/>
        <v>0</v>
      </c>
      <c r="CO540" s="74" t="str">
        <f t="shared" ref="CO540:CO603" si="179">IF(CN539&lt;1,"",CO539+1)</f>
        <v/>
      </c>
    </row>
    <row r="541" spans="1:93" x14ac:dyDescent="0.35">
      <c r="A541" s="95"/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6"/>
      <c r="P541" s="96"/>
      <c r="Q541" s="95"/>
      <c r="R541" s="95"/>
      <c r="S541" s="95"/>
      <c r="T541" s="95"/>
      <c r="U541" s="95"/>
      <c r="V541" s="95"/>
      <c r="W541" s="95"/>
      <c r="X541" s="95"/>
      <c r="CK541" s="83">
        <f t="shared" si="178"/>
        <v>0</v>
      </c>
      <c r="CL541" s="1">
        <f t="shared" si="175"/>
        <v>1250</v>
      </c>
      <c r="CM541" s="1">
        <f t="shared" si="176"/>
        <v>1250</v>
      </c>
      <c r="CN541" s="83">
        <f t="shared" si="177"/>
        <v>0</v>
      </c>
      <c r="CO541" s="74" t="str">
        <f t="shared" si="179"/>
        <v/>
      </c>
    </row>
    <row r="542" spans="1:93" x14ac:dyDescent="0.35">
      <c r="A542" s="9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6"/>
      <c r="P542" s="96"/>
      <c r="Q542" s="95"/>
      <c r="R542" s="95"/>
      <c r="S542" s="95"/>
      <c r="T542" s="95"/>
      <c r="U542" s="95"/>
      <c r="V542" s="95"/>
      <c r="W542" s="95"/>
      <c r="X542" s="95"/>
      <c r="CK542" s="83">
        <f t="shared" si="178"/>
        <v>0</v>
      </c>
      <c r="CL542" s="1">
        <f t="shared" si="175"/>
        <v>1250</v>
      </c>
      <c r="CM542" s="1">
        <f t="shared" si="176"/>
        <v>1250</v>
      </c>
      <c r="CN542" s="83">
        <f t="shared" si="177"/>
        <v>0</v>
      </c>
      <c r="CO542" s="74" t="str">
        <f t="shared" si="179"/>
        <v/>
      </c>
    </row>
    <row r="543" spans="1:93" x14ac:dyDescent="0.35">
      <c r="A543" s="95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6"/>
      <c r="P543" s="96"/>
      <c r="Q543" s="95"/>
      <c r="R543" s="95"/>
      <c r="S543" s="95"/>
      <c r="T543" s="95"/>
      <c r="U543" s="95"/>
      <c r="V543" s="95"/>
      <c r="W543" s="95"/>
      <c r="X543" s="95"/>
      <c r="CK543" s="83">
        <f t="shared" si="178"/>
        <v>0</v>
      </c>
      <c r="CL543" s="1">
        <f t="shared" si="175"/>
        <v>1250</v>
      </c>
      <c r="CM543" s="1">
        <f t="shared" si="176"/>
        <v>1250</v>
      </c>
      <c r="CN543" s="83">
        <f t="shared" si="177"/>
        <v>0</v>
      </c>
      <c r="CO543" s="74" t="str">
        <f t="shared" si="179"/>
        <v/>
      </c>
    </row>
    <row r="544" spans="1:93" x14ac:dyDescent="0.35">
      <c r="A544" s="95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6"/>
      <c r="P544" s="96"/>
      <c r="Q544" s="95"/>
      <c r="R544" s="95"/>
      <c r="S544" s="95"/>
      <c r="T544" s="95"/>
      <c r="U544" s="95"/>
      <c r="V544" s="95"/>
      <c r="W544" s="95"/>
      <c r="X544" s="95"/>
      <c r="CK544" s="83">
        <f t="shared" si="178"/>
        <v>0</v>
      </c>
      <c r="CL544" s="1">
        <f t="shared" si="175"/>
        <v>1250</v>
      </c>
      <c r="CM544" s="1">
        <f t="shared" si="176"/>
        <v>1250</v>
      </c>
      <c r="CN544" s="83">
        <f t="shared" si="177"/>
        <v>0</v>
      </c>
      <c r="CO544" s="74" t="str">
        <f t="shared" si="179"/>
        <v/>
      </c>
    </row>
    <row r="545" spans="1:93" x14ac:dyDescent="0.35">
      <c r="A545" s="95"/>
      <c r="B545" s="95"/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6"/>
      <c r="P545" s="96"/>
      <c r="Q545" s="95"/>
      <c r="R545" s="95"/>
      <c r="S545" s="95"/>
      <c r="T545" s="95"/>
      <c r="U545" s="95"/>
      <c r="V545" s="95"/>
      <c r="W545" s="95"/>
      <c r="X545" s="95"/>
      <c r="CK545" s="83">
        <f t="shared" si="178"/>
        <v>0</v>
      </c>
      <c r="CL545" s="1">
        <f t="shared" si="175"/>
        <v>1250</v>
      </c>
      <c r="CM545" s="1">
        <f t="shared" si="176"/>
        <v>1250</v>
      </c>
      <c r="CN545" s="83">
        <f t="shared" si="177"/>
        <v>0</v>
      </c>
      <c r="CO545" s="74" t="str">
        <f t="shared" si="179"/>
        <v/>
      </c>
    </row>
    <row r="546" spans="1:93" x14ac:dyDescent="0.35">
      <c r="A546" s="95"/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6"/>
      <c r="P546" s="96"/>
      <c r="Q546" s="95"/>
      <c r="R546" s="95"/>
      <c r="S546" s="95"/>
      <c r="T546" s="95"/>
      <c r="U546" s="95"/>
      <c r="V546" s="95"/>
      <c r="W546" s="95"/>
      <c r="X546" s="95"/>
      <c r="CK546" s="83">
        <f t="shared" si="178"/>
        <v>0</v>
      </c>
      <c r="CL546" s="1">
        <f t="shared" si="175"/>
        <v>1250</v>
      </c>
      <c r="CM546" s="1">
        <f t="shared" si="176"/>
        <v>1250</v>
      </c>
      <c r="CN546" s="83">
        <f t="shared" si="177"/>
        <v>0</v>
      </c>
      <c r="CO546" s="74" t="str">
        <f t="shared" si="179"/>
        <v/>
      </c>
    </row>
    <row r="547" spans="1:93" x14ac:dyDescent="0.35">
      <c r="A547" s="95"/>
      <c r="B547" s="95"/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6"/>
      <c r="P547" s="96"/>
      <c r="Q547" s="95"/>
      <c r="R547" s="95"/>
      <c r="S547" s="95"/>
      <c r="T547" s="95"/>
      <c r="U547" s="95"/>
      <c r="V547" s="95"/>
      <c r="W547" s="95"/>
      <c r="X547" s="95"/>
      <c r="CK547" s="83">
        <f t="shared" si="178"/>
        <v>0</v>
      </c>
      <c r="CL547" s="1">
        <f t="shared" si="175"/>
        <v>1250</v>
      </c>
      <c r="CM547" s="1">
        <f t="shared" si="176"/>
        <v>1250</v>
      </c>
      <c r="CN547" s="83">
        <f t="shared" si="177"/>
        <v>0</v>
      </c>
      <c r="CO547" s="74" t="str">
        <f t="shared" si="179"/>
        <v/>
      </c>
    </row>
    <row r="548" spans="1:93" x14ac:dyDescent="0.35">
      <c r="A548" s="95"/>
      <c r="B548" s="95"/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6"/>
      <c r="P548" s="96"/>
      <c r="Q548" s="95"/>
      <c r="R548" s="95"/>
      <c r="S548" s="95"/>
      <c r="T548" s="95"/>
      <c r="U548" s="95"/>
      <c r="V548" s="95"/>
      <c r="W548" s="95"/>
      <c r="X548" s="95"/>
      <c r="CK548" s="83">
        <f t="shared" si="178"/>
        <v>0</v>
      </c>
      <c r="CL548" s="1">
        <f t="shared" si="175"/>
        <v>1250</v>
      </c>
      <c r="CM548" s="1">
        <f t="shared" si="176"/>
        <v>1250</v>
      </c>
      <c r="CN548" s="83">
        <f t="shared" si="177"/>
        <v>0</v>
      </c>
      <c r="CO548" s="74" t="str">
        <f t="shared" si="179"/>
        <v/>
      </c>
    </row>
    <row r="549" spans="1:93" x14ac:dyDescent="0.35">
      <c r="A549" s="95"/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6"/>
      <c r="P549" s="96"/>
      <c r="Q549" s="95"/>
      <c r="R549" s="95"/>
      <c r="S549" s="95"/>
      <c r="T549" s="95"/>
      <c r="U549" s="95"/>
      <c r="V549" s="95"/>
      <c r="W549" s="95"/>
      <c r="X549" s="95"/>
      <c r="CK549" s="83">
        <f t="shared" si="178"/>
        <v>0</v>
      </c>
      <c r="CL549" s="1">
        <f t="shared" si="175"/>
        <v>1250</v>
      </c>
      <c r="CM549" s="1">
        <f t="shared" si="176"/>
        <v>1250</v>
      </c>
      <c r="CN549" s="83">
        <f t="shared" si="177"/>
        <v>0</v>
      </c>
      <c r="CO549" s="74" t="str">
        <f t="shared" si="179"/>
        <v/>
      </c>
    </row>
    <row r="550" spans="1:93" x14ac:dyDescent="0.35">
      <c r="A550" s="95"/>
      <c r="B550" s="95"/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6"/>
      <c r="P550" s="96"/>
      <c r="Q550" s="95"/>
      <c r="R550" s="95"/>
      <c r="S550" s="95"/>
      <c r="T550" s="95"/>
      <c r="U550" s="95"/>
      <c r="V550" s="95"/>
      <c r="W550" s="95"/>
      <c r="X550" s="95"/>
      <c r="CK550" s="83">
        <f t="shared" si="178"/>
        <v>0</v>
      </c>
      <c r="CL550" s="1">
        <f t="shared" si="175"/>
        <v>1250</v>
      </c>
      <c r="CM550" s="1">
        <f t="shared" si="176"/>
        <v>1250</v>
      </c>
      <c r="CN550" s="83">
        <f t="shared" si="177"/>
        <v>0</v>
      </c>
      <c r="CO550" s="74" t="str">
        <f t="shared" si="179"/>
        <v/>
      </c>
    </row>
    <row r="551" spans="1:93" x14ac:dyDescent="0.35">
      <c r="A551" s="95"/>
      <c r="B551" s="95"/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6"/>
      <c r="P551" s="96"/>
      <c r="Q551" s="95"/>
      <c r="R551" s="95"/>
      <c r="S551" s="95"/>
      <c r="T551" s="95"/>
      <c r="U551" s="95"/>
      <c r="V551" s="95"/>
      <c r="W551" s="95"/>
      <c r="X551" s="95"/>
      <c r="CK551" s="83">
        <f t="shared" si="178"/>
        <v>0</v>
      </c>
      <c r="CL551" s="1">
        <f t="shared" si="175"/>
        <v>1250</v>
      </c>
      <c r="CM551" s="1">
        <f t="shared" si="176"/>
        <v>1250</v>
      </c>
      <c r="CN551" s="83">
        <f t="shared" si="177"/>
        <v>0</v>
      </c>
      <c r="CO551" s="74" t="str">
        <f t="shared" si="179"/>
        <v/>
      </c>
    </row>
    <row r="552" spans="1:93" x14ac:dyDescent="0.35">
      <c r="A552" s="95"/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6"/>
      <c r="P552" s="96"/>
      <c r="Q552" s="95"/>
      <c r="R552" s="95"/>
      <c r="S552" s="95"/>
      <c r="T552" s="95"/>
      <c r="U552" s="95"/>
      <c r="V552" s="95"/>
      <c r="W552" s="95"/>
      <c r="X552" s="95"/>
      <c r="CK552" s="83">
        <f t="shared" si="178"/>
        <v>0</v>
      </c>
      <c r="CL552" s="1">
        <f t="shared" ref="CL552:CL615" si="180">$D$40/2</f>
        <v>1250</v>
      </c>
      <c r="CM552" s="1">
        <f t="shared" si="176"/>
        <v>1250</v>
      </c>
      <c r="CN552" s="83">
        <f t="shared" si="177"/>
        <v>0</v>
      </c>
      <c r="CO552" s="74" t="str">
        <f t="shared" si="179"/>
        <v/>
      </c>
    </row>
    <row r="553" spans="1:93" x14ac:dyDescent="0.35">
      <c r="A553" s="95"/>
      <c r="B553" s="95"/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6"/>
      <c r="P553" s="96"/>
      <c r="Q553" s="95"/>
      <c r="R553" s="95"/>
      <c r="S553" s="95"/>
      <c r="T553" s="95"/>
      <c r="U553" s="95"/>
      <c r="V553" s="95"/>
      <c r="W553" s="95"/>
      <c r="X553" s="95"/>
      <c r="CK553" s="83">
        <f t="shared" si="178"/>
        <v>0</v>
      </c>
      <c r="CL553" s="1">
        <f t="shared" si="180"/>
        <v>1250</v>
      </c>
      <c r="CM553" s="1">
        <f t="shared" ref="CM553:CM616" si="181">CL553-CK553</f>
        <v>1250</v>
      </c>
      <c r="CN553" s="83">
        <f t="shared" ref="CN553:CN616" si="182">IF(CN552-CM553&lt;0,0,CN552-CM553)</f>
        <v>0</v>
      </c>
      <c r="CO553" s="74" t="str">
        <f t="shared" si="179"/>
        <v/>
      </c>
    </row>
    <row r="554" spans="1:93" x14ac:dyDescent="0.35">
      <c r="A554" s="95"/>
      <c r="B554" s="95"/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6"/>
      <c r="P554" s="96"/>
      <c r="Q554" s="95"/>
      <c r="R554" s="95"/>
      <c r="S554" s="95"/>
      <c r="T554" s="95"/>
      <c r="U554" s="95"/>
      <c r="V554" s="95"/>
      <c r="W554" s="95"/>
      <c r="X554" s="95"/>
      <c r="CK554" s="83">
        <f t="shared" ref="CK554:CK617" si="183">(CN553*($CK$38*13.85))/360</f>
        <v>0</v>
      </c>
      <c r="CL554" s="1">
        <f t="shared" si="180"/>
        <v>1250</v>
      </c>
      <c r="CM554" s="1">
        <f t="shared" si="181"/>
        <v>1250</v>
      </c>
      <c r="CN554" s="83">
        <f t="shared" si="182"/>
        <v>0</v>
      </c>
      <c r="CO554" s="74" t="str">
        <f t="shared" si="179"/>
        <v/>
      </c>
    </row>
    <row r="555" spans="1:93" x14ac:dyDescent="0.35">
      <c r="A555" s="95"/>
      <c r="B555" s="95"/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6"/>
      <c r="P555" s="96"/>
      <c r="Q555" s="95"/>
      <c r="R555" s="95"/>
      <c r="S555" s="95"/>
      <c r="T555" s="95"/>
      <c r="U555" s="95"/>
      <c r="V555" s="95"/>
      <c r="W555" s="95"/>
      <c r="X555" s="95"/>
      <c r="CK555" s="83">
        <f t="shared" si="183"/>
        <v>0</v>
      </c>
      <c r="CL555" s="1">
        <f t="shared" si="180"/>
        <v>1250</v>
      </c>
      <c r="CM555" s="1">
        <f t="shared" si="181"/>
        <v>1250</v>
      </c>
      <c r="CN555" s="83">
        <f t="shared" si="182"/>
        <v>0</v>
      </c>
      <c r="CO555" s="74" t="str">
        <f t="shared" si="179"/>
        <v/>
      </c>
    </row>
    <row r="556" spans="1:93" x14ac:dyDescent="0.35">
      <c r="A556" s="95"/>
      <c r="B556" s="95"/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6"/>
      <c r="P556" s="96"/>
      <c r="Q556" s="95"/>
      <c r="R556" s="95"/>
      <c r="S556" s="95"/>
      <c r="T556" s="95"/>
      <c r="U556" s="95"/>
      <c r="V556" s="95"/>
      <c r="W556" s="95"/>
      <c r="X556" s="95"/>
      <c r="CK556" s="83">
        <f t="shared" si="183"/>
        <v>0</v>
      </c>
      <c r="CL556" s="1">
        <f t="shared" si="180"/>
        <v>1250</v>
      </c>
      <c r="CM556" s="1">
        <f t="shared" si="181"/>
        <v>1250</v>
      </c>
      <c r="CN556" s="83">
        <f t="shared" si="182"/>
        <v>0</v>
      </c>
      <c r="CO556" s="74" t="str">
        <f t="shared" si="179"/>
        <v/>
      </c>
    </row>
    <row r="557" spans="1:93" x14ac:dyDescent="0.35">
      <c r="A557" s="95"/>
      <c r="B557" s="95"/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6"/>
      <c r="P557" s="96"/>
      <c r="Q557" s="95"/>
      <c r="R557" s="95"/>
      <c r="S557" s="95"/>
      <c r="T557" s="95"/>
      <c r="U557" s="95"/>
      <c r="V557" s="95"/>
      <c r="W557" s="95"/>
      <c r="X557" s="95"/>
      <c r="CK557" s="83">
        <f t="shared" si="183"/>
        <v>0</v>
      </c>
      <c r="CL557" s="1">
        <f t="shared" si="180"/>
        <v>1250</v>
      </c>
      <c r="CM557" s="1">
        <f t="shared" si="181"/>
        <v>1250</v>
      </c>
      <c r="CN557" s="83">
        <f t="shared" si="182"/>
        <v>0</v>
      </c>
      <c r="CO557" s="74" t="str">
        <f t="shared" si="179"/>
        <v/>
      </c>
    </row>
    <row r="558" spans="1:93" x14ac:dyDescent="0.35">
      <c r="A558" s="95"/>
      <c r="B558" s="95"/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6"/>
      <c r="P558" s="96"/>
      <c r="Q558" s="95"/>
      <c r="R558" s="95"/>
      <c r="S558" s="95"/>
      <c r="T558" s="95"/>
      <c r="U558" s="95"/>
      <c r="V558" s="95"/>
      <c r="W558" s="95"/>
      <c r="X558" s="95"/>
      <c r="CK558" s="83">
        <f t="shared" si="183"/>
        <v>0</v>
      </c>
      <c r="CL558" s="1">
        <f t="shared" si="180"/>
        <v>1250</v>
      </c>
      <c r="CM558" s="1">
        <f t="shared" si="181"/>
        <v>1250</v>
      </c>
      <c r="CN558" s="83">
        <f t="shared" si="182"/>
        <v>0</v>
      </c>
      <c r="CO558" s="74" t="str">
        <f t="shared" si="179"/>
        <v/>
      </c>
    </row>
    <row r="559" spans="1:93" x14ac:dyDescent="0.35">
      <c r="A559" s="95"/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6"/>
      <c r="P559" s="96"/>
      <c r="Q559" s="95"/>
      <c r="R559" s="95"/>
      <c r="S559" s="95"/>
      <c r="T559" s="95"/>
      <c r="U559" s="95"/>
      <c r="V559" s="95"/>
      <c r="W559" s="95"/>
      <c r="X559" s="95"/>
      <c r="CK559" s="83">
        <f t="shared" si="183"/>
        <v>0</v>
      </c>
      <c r="CL559" s="1">
        <f t="shared" si="180"/>
        <v>1250</v>
      </c>
      <c r="CM559" s="1">
        <f t="shared" si="181"/>
        <v>1250</v>
      </c>
      <c r="CN559" s="83">
        <f t="shared" si="182"/>
        <v>0</v>
      </c>
      <c r="CO559" s="74" t="str">
        <f t="shared" si="179"/>
        <v/>
      </c>
    </row>
    <row r="560" spans="1:93" x14ac:dyDescent="0.35">
      <c r="A560" s="95"/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6"/>
      <c r="P560" s="96"/>
      <c r="Q560" s="95"/>
      <c r="R560" s="95"/>
      <c r="S560" s="95"/>
      <c r="T560" s="95"/>
      <c r="U560" s="95"/>
      <c r="V560" s="95"/>
      <c r="W560" s="95"/>
      <c r="X560" s="95"/>
      <c r="CK560" s="83">
        <f t="shared" si="183"/>
        <v>0</v>
      </c>
      <c r="CL560" s="1">
        <f t="shared" si="180"/>
        <v>1250</v>
      </c>
      <c r="CM560" s="1">
        <f t="shared" si="181"/>
        <v>1250</v>
      </c>
      <c r="CN560" s="83">
        <f t="shared" si="182"/>
        <v>0</v>
      </c>
      <c r="CO560" s="74" t="str">
        <f t="shared" si="179"/>
        <v/>
      </c>
    </row>
    <row r="561" spans="1:93" x14ac:dyDescent="0.35">
      <c r="A561" s="95"/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6"/>
      <c r="P561" s="96"/>
      <c r="Q561" s="95"/>
      <c r="R561" s="95"/>
      <c r="S561" s="95"/>
      <c r="T561" s="95"/>
      <c r="U561" s="95"/>
      <c r="V561" s="95"/>
      <c r="W561" s="95"/>
      <c r="X561" s="95"/>
      <c r="CK561" s="83">
        <f t="shared" si="183"/>
        <v>0</v>
      </c>
      <c r="CL561" s="1">
        <f t="shared" si="180"/>
        <v>1250</v>
      </c>
      <c r="CM561" s="1">
        <f t="shared" si="181"/>
        <v>1250</v>
      </c>
      <c r="CN561" s="83">
        <f t="shared" si="182"/>
        <v>0</v>
      </c>
      <c r="CO561" s="74" t="str">
        <f t="shared" si="179"/>
        <v/>
      </c>
    </row>
    <row r="562" spans="1:93" x14ac:dyDescent="0.35">
      <c r="A562" s="95"/>
      <c r="B562" s="95"/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6"/>
      <c r="P562" s="96"/>
      <c r="Q562" s="95"/>
      <c r="R562" s="95"/>
      <c r="S562" s="95"/>
      <c r="T562" s="95"/>
      <c r="U562" s="95"/>
      <c r="V562" s="95"/>
      <c r="W562" s="95"/>
      <c r="X562" s="95"/>
      <c r="CK562" s="83">
        <f t="shared" si="183"/>
        <v>0</v>
      </c>
      <c r="CL562" s="1">
        <f t="shared" si="180"/>
        <v>1250</v>
      </c>
      <c r="CM562" s="1">
        <f t="shared" si="181"/>
        <v>1250</v>
      </c>
      <c r="CN562" s="83">
        <f t="shared" si="182"/>
        <v>0</v>
      </c>
      <c r="CO562" s="74" t="str">
        <f t="shared" si="179"/>
        <v/>
      </c>
    </row>
    <row r="563" spans="1:93" x14ac:dyDescent="0.35">
      <c r="A563" s="95"/>
      <c r="B563" s="95"/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6"/>
      <c r="P563" s="96"/>
      <c r="Q563" s="95"/>
      <c r="R563" s="95"/>
      <c r="S563" s="95"/>
      <c r="T563" s="95"/>
      <c r="U563" s="95"/>
      <c r="V563" s="95"/>
      <c r="W563" s="95"/>
      <c r="X563" s="95"/>
      <c r="CK563" s="83">
        <f t="shared" si="183"/>
        <v>0</v>
      </c>
      <c r="CL563" s="1">
        <f t="shared" si="180"/>
        <v>1250</v>
      </c>
      <c r="CM563" s="1">
        <f t="shared" si="181"/>
        <v>1250</v>
      </c>
      <c r="CN563" s="83">
        <f t="shared" si="182"/>
        <v>0</v>
      </c>
      <c r="CO563" s="74" t="str">
        <f t="shared" si="179"/>
        <v/>
      </c>
    </row>
    <row r="564" spans="1:93" x14ac:dyDescent="0.35">
      <c r="A564" s="95"/>
      <c r="B564" s="95"/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6"/>
      <c r="P564" s="96"/>
      <c r="Q564" s="95"/>
      <c r="R564" s="95"/>
      <c r="S564" s="95"/>
      <c r="T564" s="95"/>
      <c r="U564" s="95"/>
      <c r="V564" s="95"/>
      <c r="W564" s="95"/>
      <c r="X564" s="95"/>
      <c r="CK564" s="83">
        <f t="shared" si="183"/>
        <v>0</v>
      </c>
      <c r="CL564" s="1">
        <f t="shared" si="180"/>
        <v>1250</v>
      </c>
      <c r="CM564" s="1">
        <f t="shared" si="181"/>
        <v>1250</v>
      </c>
      <c r="CN564" s="83">
        <f t="shared" si="182"/>
        <v>0</v>
      </c>
      <c r="CO564" s="74" t="str">
        <f t="shared" si="179"/>
        <v/>
      </c>
    </row>
    <row r="565" spans="1:93" x14ac:dyDescent="0.35">
      <c r="A565" s="95"/>
      <c r="B565" s="95"/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6"/>
      <c r="P565" s="96"/>
      <c r="Q565" s="95"/>
      <c r="R565" s="95"/>
      <c r="S565" s="95"/>
      <c r="T565" s="95"/>
      <c r="U565" s="95"/>
      <c r="V565" s="95"/>
      <c r="W565" s="95"/>
      <c r="X565" s="95"/>
      <c r="CK565" s="83">
        <f t="shared" si="183"/>
        <v>0</v>
      </c>
      <c r="CL565" s="1">
        <f t="shared" si="180"/>
        <v>1250</v>
      </c>
      <c r="CM565" s="1">
        <f t="shared" si="181"/>
        <v>1250</v>
      </c>
      <c r="CN565" s="83">
        <f t="shared" si="182"/>
        <v>0</v>
      </c>
      <c r="CO565" s="74" t="str">
        <f t="shared" si="179"/>
        <v/>
      </c>
    </row>
    <row r="566" spans="1:93" x14ac:dyDescent="0.35">
      <c r="A566" s="95"/>
      <c r="B566" s="95"/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6"/>
      <c r="P566" s="96"/>
      <c r="Q566" s="95"/>
      <c r="R566" s="95"/>
      <c r="S566" s="95"/>
      <c r="T566" s="95"/>
      <c r="U566" s="95"/>
      <c r="V566" s="95"/>
      <c r="W566" s="95"/>
      <c r="X566" s="95"/>
      <c r="CK566" s="83">
        <f t="shared" si="183"/>
        <v>0</v>
      </c>
      <c r="CL566" s="1">
        <f t="shared" si="180"/>
        <v>1250</v>
      </c>
      <c r="CM566" s="1">
        <f t="shared" si="181"/>
        <v>1250</v>
      </c>
      <c r="CN566" s="83">
        <f t="shared" si="182"/>
        <v>0</v>
      </c>
      <c r="CO566" s="74" t="str">
        <f t="shared" si="179"/>
        <v/>
      </c>
    </row>
    <row r="567" spans="1:93" x14ac:dyDescent="0.35">
      <c r="A567" s="95"/>
      <c r="B567" s="95"/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6"/>
      <c r="P567" s="96"/>
      <c r="Q567" s="95"/>
      <c r="R567" s="95"/>
      <c r="S567" s="95"/>
      <c r="T567" s="95"/>
      <c r="U567" s="95"/>
      <c r="V567" s="95"/>
      <c r="W567" s="95"/>
      <c r="X567" s="95"/>
      <c r="CK567" s="83">
        <f t="shared" si="183"/>
        <v>0</v>
      </c>
      <c r="CL567" s="1">
        <f t="shared" si="180"/>
        <v>1250</v>
      </c>
      <c r="CM567" s="1">
        <f t="shared" si="181"/>
        <v>1250</v>
      </c>
      <c r="CN567" s="83">
        <f t="shared" si="182"/>
        <v>0</v>
      </c>
      <c r="CO567" s="74" t="str">
        <f t="shared" si="179"/>
        <v/>
      </c>
    </row>
    <row r="568" spans="1:93" x14ac:dyDescent="0.35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6"/>
      <c r="P568" s="96"/>
      <c r="Q568" s="95"/>
      <c r="R568" s="95"/>
      <c r="S568" s="95"/>
      <c r="T568" s="95"/>
      <c r="U568" s="95"/>
      <c r="V568" s="95"/>
      <c r="W568" s="95"/>
      <c r="X568" s="95"/>
      <c r="CK568" s="83">
        <f t="shared" si="183"/>
        <v>0</v>
      </c>
      <c r="CL568" s="1">
        <f t="shared" si="180"/>
        <v>1250</v>
      </c>
      <c r="CM568" s="1">
        <f t="shared" si="181"/>
        <v>1250</v>
      </c>
      <c r="CN568" s="83">
        <f t="shared" si="182"/>
        <v>0</v>
      </c>
      <c r="CO568" s="74" t="str">
        <f t="shared" si="179"/>
        <v/>
      </c>
    </row>
    <row r="569" spans="1:93" x14ac:dyDescent="0.35">
      <c r="A569" s="95"/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6"/>
      <c r="P569" s="96"/>
      <c r="Q569" s="95"/>
      <c r="R569" s="95"/>
      <c r="S569" s="95"/>
      <c r="T569" s="95"/>
      <c r="U569" s="95"/>
      <c r="V569" s="95"/>
      <c r="W569" s="95"/>
      <c r="X569" s="95"/>
      <c r="CK569" s="83">
        <f t="shared" si="183"/>
        <v>0</v>
      </c>
      <c r="CL569" s="1">
        <f t="shared" si="180"/>
        <v>1250</v>
      </c>
      <c r="CM569" s="1">
        <f t="shared" si="181"/>
        <v>1250</v>
      </c>
      <c r="CN569" s="83">
        <f t="shared" si="182"/>
        <v>0</v>
      </c>
      <c r="CO569" s="74" t="str">
        <f t="shared" si="179"/>
        <v/>
      </c>
    </row>
    <row r="570" spans="1:93" x14ac:dyDescent="0.35">
      <c r="A570" s="95"/>
      <c r="B570" s="95"/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6"/>
      <c r="P570" s="96"/>
      <c r="Q570" s="95"/>
      <c r="R570" s="95"/>
      <c r="S570" s="95"/>
      <c r="T570" s="95"/>
      <c r="U570" s="95"/>
      <c r="V570" s="95"/>
      <c r="W570" s="95"/>
      <c r="X570" s="95"/>
      <c r="CK570" s="83">
        <f t="shared" si="183"/>
        <v>0</v>
      </c>
      <c r="CL570" s="1">
        <f t="shared" si="180"/>
        <v>1250</v>
      </c>
      <c r="CM570" s="1">
        <f t="shared" si="181"/>
        <v>1250</v>
      </c>
      <c r="CN570" s="83">
        <f t="shared" si="182"/>
        <v>0</v>
      </c>
      <c r="CO570" s="74" t="str">
        <f t="shared" si="179"/>
        <v/>
      </c>
    </row>
    <row r="571" spans="1:93" x14ac:dyDescent="0.35">
      <c r="A571" s="95"/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6"/>
      <c r="P571" s="96"/>
      <c r="Q571" s="95"/>
      <c r="R571" s="95"/>
      <c r="S571" s="95"/>
      <c r="T571" s="95"/>
      <c r="U571" s="95"/>
      <c r="V571" s="95"/>
      <c r="W571" s="95"/>
      <c r="X571" s="95"/>
      <c r="CK571" s="83">
        <f t="shared" si="183"/>
        <v>0</v>
      </c>
      <c r="CL571" s="1">
        <f t="shared" si="180"/>
        <v>1250</v>
      </c>
      <c r="CM571" s="1">
        <f t="shared" si="181"/>
        <v>1250</v>
      </c>
      <c r="CN571" s="83">
        <f t="shared" si="182"/>
        <v>0</v>
      </c>
      <c r="CO571" s="74" t="str">
        <f t="shared" si="179"/>
        <v/>
      </c>
    </row>
    <row r="572" spans="1:93" x14ac:dyDescent="0.35">
      <c r="A572" s="95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6"/>
      <c r="P572" s="96"/>
      <c r="Q572" s="95"/>
      <c r="R572" s="95"/>
      <c r="S572" s="95"/>
      <c r="T572" s="95"/>
      <c r="U572" s="95"/>
      <c r="V572" s="95"/>
      <c r="W572" s="95"/>
      <c r="X572" s="95"/>
      <c r="CK572" s="83">
        <f t="shared" si="183"/>
        <v>0</v>
      </c>
      <c r="CL572" s="1">
        <f t="shared" si="180"/>
        <v>1250</v>
      </c>
      <c r="CM572" s="1">
        <f t="shared" si="181"/>
        <v>1250</v>
      </c>
      <c r="CN572" s="83">
        <f t="shared" si="182"/>
        <v>0</v>
      </c>
      <c r="CO572" s="74" t="str">
        <f t="shared" si="179"/>
        <v/>
      </c>
    </row>
    <row r="573" spans="1:93" x14ac:dyDescent="0.35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6"/>
      <c r="P573" s="96"/>
      <c r="Q573" s="95"/>
      <c r="R573" s="95"/>
      <c r="S573" s="95"/>
      <c r="T573" s="95"/>
      <c r="U573" s="95"/>
      <c r="V573" s="95"/>
      <c r="W573" s="95"/>
      <c r="X573" s="95"/>
      <c r="CK573" s="83">
        <f t="shared" si="183"/>
        <v>0</v>
      </c>
      <c r="CL573" s="1">
        <f t="shared" si="180"/>
        <v>1250</v>
      </c>
      <c r="CM573" s="1">
        <f t="shared" si="181"/>
        <v>1250</v>
      </c>
      <c r="CN573" s="83">
        <f t="shared" si="182"/>
        <v>0</v>
      </c>
      <c r="CO573" s="74" t="str">
        <f t="shared" si="179"/>
        <v/>
      </c>
    </row>
    <row r="574" spans="1:93" x14ac:dyDescent="0.35">
      <c r="A574" s="95"/>
      <c r="B574" s="95"/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6"/>
      <c r="P574" s="96"/>
      <c r="Q574" s="95"/>
      <c r="R574" s="95"/>
      <c r="S574" s="95"/>
      <c r="T574" s="95"/>
      <c r="U574" s="95"/>
      <c r="V574" s="95"/>
      <c r="W574" s="95"/>
      <c r="X574" s="95"/>
      <c r="CK574" s="83">
        <f t="shared" si="183"/>
        <v>0</v>
      </c>
      <c r="CL574" s="1">
        <f t="shared" si="180"/>
        <v>1250</v>
      </c>
      <c r="CM574" s="1">
        <f t="shared" si="181"/>
        <v>1250</v>
      </c>
      <c r="CN574" s="83">
        <f t="shared" si="182"/>
        <v>0</v>
      </c>
      <c r="CO574" s="74" t="str">
        <f t="shared" si="179"/>
        <v/>
      </c>
    </row>
    <row r="575" spans="1:93" x14ac:dyDescent="0.35">
      <c r="A575" s="95"/>
      <c r="B575" s="95"/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6"/>
      <c r="P575" s="96"/>
      <c r="Q575" s="95"/>
      <c r="R575" s="95"/>
      <c r="S575" s="95"/>
      <c r="T575" s="95"/>
      <c r="U575" s="95"/>
      <c r="V575" s="95"/>
      <c r="W575" s="95"/>
      <c r="X575" s="95"/>
      <c r="CK575" s="83">
        <f t="shared" si="183"/>
        <v>0</v>
      </c>
      <c r="CL575" s="1">
        <f t="shared" si="180"/>
        <v>1250</v>
      </c>
      <c r="CM575" s="1">
        <f t="shared" si="181"/>
        <v>1250</v>
      </c>
      <c r="CN575" s="83">
        <f t="shared" si="182"/>
        <v>0</v>
      </c>
      <c r="CO575" s="74" t="str">
        <f t="shared" si="179"/>
        <v/>
      </c>
    </row>
    <row r="576" spans="1:93" x14ac:dyDescent="0.35">
      <c r="A576" s="95"/>
      <c r="B576" s="95"/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6"/>
      <c r="P576" s="96"/>
      <c r="Q576" s="95"/>
      <c r="R576" s="95"/>
      <c r="S576" s="95"/>
      <c r="T576" s="95"/>
      <c r="U576" s="95"/>
      <c r="V576" s="95"/>
      <c r="W576" s="95"/>
      <c r="X576" s="95"/>
      <c r="CK576" s="83">
        <f t="shared" si="183"/>
        <v>0</v>
      </c>
      <c r="CL576" s="1">
        <f t="shared" si="180"/>
        <v>1250</v>
      </c>
      <c r="CM576" s="1">
        <f t="shared" si="181"/>
        <v>1250</v>
      </c>
      <c r="CN576" s="83">
        <f t="shared" si="182"/>
        <v>0</v>
      </c>
      <c r="CO576" s="74" t="str">
        <f t="shared" si="179"/>
        <v/>
      </c>
    </row>
    <row r="577" spans="1:93" x14ac:dyDescent="0.35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6"/>
      <c r="P577" s="96"/>
      <c r="Q577" s="95"/>
      <c r="R577" s="95"/>
      <c r="S577" s="95"/>
      <c r="T577" s="95"/>
      <c r="U577" s="95"/>
      <c r="V577" s="95"/>
      <c r="W577" s="95"/>
      <c r="X577" s="95"/>
      <c r="CK577" s="83">
        <f t="shared" si="183"/>
        <v>0</v>
      </c>
      <c r="CL577" s="1">
        <f t="shared" si="180"/>
        <v>1250</v>
      </c>
      <c r="CM577" s="1">
        <f t="shared" si="181"/>
        <v>1250</v>
      </c>
      <c r="CN577" s="83">
        <f t="shared" si="182"/>
        <v>0</v>
      </c>
      <c r="CO577" s="74" t="str">
        <f t="shared" si="179"/>
        <v/>
      </c>
    </row>
    <row r="578" spans="1:93" x14ac:dyDescent="0.35">
      <c r="A578" s="95"/>
      <c r="B578" s="95"/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6"/>
      <c r="P578" s="96"/>
      <c r="Q578" s="95"/>
      <c r="R578" s="95"/>
      <c r="S578" s="95"/>
      <c r="T578" s="95"/>
      <c r="U578" s="95"/>
      <c r="V578" s="95"/>
      <c r="W578" s="95"/>
      <c r="X578" s="95"/>
      <c r="CK578" s="83">
        <f t="shared" si="183"/>
        <v>0</v>
      </c>
      <c r="CL578" s="1">
        <f t="shared" si="180"/>
        <v>1250</v>
      </c>
      <c r="CM578" s="1">
        <f t="shared" si="181"/>
        <v>1250</v>
      </c>
      <c r="CN578" s="83">
        <f t="shared" si="182"/>
        <v>0</v>
      </c>
      <c r="CO578" s="74" t="str">
        <f t="shared" si="179"/>
        <v/>
      </c>
    </row>
    <row r="579" spans="1:93" x14ac:dyDescent="0.35">
      <c r="A579" s="95"/>
      <c r="B579" s="95"/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6"/>
      <c r="P579" s="96"/>
      <c r="Q579" s="95"/>
      <c r="R579" s="95"/>
      <c r="S579" s="95"/>
      <c r="T579" s="95"/>
      <c r="U579" s="95"/>
      <c r="V579" s="95"/>
      <c r="W579" s="95"/>
      <c r="X579" s="95"/>
      <c r="CK579" s="83">
        <f t="shared" si="183"/>
        <v>0</v>
      </c>
      <c r="CL579" s="1">
        <f t="shared" si="180"/>
        <v>1250</v>
      </c>
      <c r="CM579" s="1">
        <f t="shared" si="181"/>
        <v>1250</v>
      </c>
      <c r="CN579" s="83">
        <f t="shared" si="182"/>
        <v>0</v>
      </c>
      <c r="CO579" s="74" t="str">
        <f t="shared" si="179"/>
        <v/>
      </c>
    </row>
    <row r="580" spans="1:93" x14ac:dyDescent="0.35">
      <c r="A580" s="95"/>
      <c r="B580" s="95"/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6"/>
      <c r="P580" s="96"/>
      <c r="Q580" s="95"/>
      <c r="R580" s="95"/>
      <c r="S580" s="95"/>
      <c r="T580" s="95"/>
      <c r="U580" s="95"/>
      <c r="V580" s="95"/>
      <c r="W580" s="95"/>
      <c r="X580" s="95"/>
      <c r="CK580" s="83">
        <f t="shared" si="183"/>
        <v>0</v>
      </c>
      <c r="CL580" s="1">
        <f t="shared" si="180"/>
        <v>1250</v>
      </c>
      <c r="CM580" s="1">
        <f t="shared" si="181"/>
        <v>1250</v>
      </c>
      <c r="CN580" s="83">
        <f t="shared" si="182"/>
        <v>0</v>
      </c>
      <c r="CO580" s="74" t="str">
        <f t="shared" si="179"/>
        <v/>
      </c>
    </row>
    <row r="581" spans="1:93" x14ac:dyDescent="0.35">
      <c r="A581" s="95"/>
      <c r="B581" s="95"/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6"/>
      <c r="P581" s="96"/>
      <c r="Q581" s="95"/>
      <c r="R581" s="95"/>
      <c r="S581" s="95"/>
      <c r="T581" s="95"/>
      <c r="U581" s="95"/>
      <c r="V581" s="95"/>
      <c r="W581" s="95"/>
      <c r="X581" s="95"/>
      <c r="CK581" s="83">
        <f t="shared" si="183"/>
        <v>0</v>
      </c>
      <c r="CL581" s="1">
        <f t="shared" si="180"/>
        <v>1250</v>
      </c>
      <c r="CM581" s="1">
        <f t="shared" si="181"/>
        <v>1250</v>
      </c>
      <c r="CN581" s="83">
        <f t="shared" si="182"/>
        <v>0</v>
      </c>
      <c r="CO581" s="74" t="str">
        <f t="shared" si="179"/>
        <v/>
      </c>
    </row>
    <row r="582" spans="1:93" x14ac:dyDescent="0.35">
      <c r="A582" s="95"/>
      <c r="B582" s="95"/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6"/>
      <c r="P582" s="96"/>
      <c r="Q582" s="95"/>
      <c r="R582" s="95"/>
      <c r="S582" s="95"/>
      <c r="T582" s="95"/>
      <c r="U582" s="95"/>
      <c r="V582" s="95"/>
      <c r="W582" s="95"/>
      <c r="X582" s="95"/>
      <c r="CK582" s="83">
        <f t="shared" si="183"/>
        <v>0</v>
      </c>
      <c r="CL582" s="1">
        <f t="shared" si="180"/>
        <v>1250</v>
      </c>
      <c r="CM582" s="1">
        <f t="shared" si="181"/>
        <v>1250</v>
      </c>
      <c r="CN582" s="83">
        <f t="shared" si="182"/>
        <v>0</v>
      </c>
      <c r="CO582" s="74" t="str">
        <f t="shared" si="179"/>
        <v/>
      </c>
    </row>
    <row r="583" spans="1:93" x14ac:dyDescent="0.35">
      <c r="A583" s="95"/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6"/>
      <c r="P583" s="96"/>
      <c r="Q583" s="95"/>
      <c r="R583" s="95"/>
      <c r="S583" s="95"/>
      <c r="T583" s="95"/>
      <c r="U583" s="95"/>
      <c r="V583" s="95"/>
      <c r="W583" s="95"/>
      <c r="X583" s="95"/>
      <c r="CK583" s="83">
        <f t="shared" si="183"/>
        <v>0</v>
      </c>
      <c r="CL583" s="1">
        <f t="shared" si="180"/>
        <v>1250</v>
      </c>
      <c r="CM583" s="1">
        <f t="shared" si="181"/>
        <v>1250</v>
      </c>
      <c r="CN583" s="83">
        <f t="shared" si="182"/>
        <v>0</v>
      </c>
      <c r="CO583" s="74" t="str">
        <f t="shared" si="179"/>
        <v/>
      </c>
    </row>
    <row r="584" spans="1:93" x14ac:dyDescent="0.35">
      <c r="A584" s="95"/>
      <c r="B584" s="95"/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6"/>
      <c r="P584" s="96"/>
      <c r="Q584" s="95"/>
      <c r="R584" s="95"/>
      <c r="S584" s="95"/>
      <c r="T584" s="95"/>
      <c r="U584" s="95"/>
      <c r="V584" s="95"/>
      <c r="W584" s="95"/>
      <c r="X584" s="95"/>
      <c r="CK584" s="83">
        <f t="shared" si="183"/>
        <v>0</v>
      </c>
      <c r="CL584" s="1">
        <f t="shared" si="180"/>
        <v>1250</v>
      </c>
      <c r="CM584" s="1">
        <f t="shared" si="181"/>
        <v>1250</v>
      </c>
      <c r="CN584" s="83">
        <f t="shared" si="182"/>
        <v>0</v>
      </c>
      <c r="CO584" s="74" t="str">
        <f t="shared" si="179"/>
        <v/>
      </c>
    </row>
    <row r="585" spans="1:93" x14ac:dyDescent="0.35">
      <c r="A585" s="95"/>
      <c r="B585" s="95"/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6"/>
      <c r="P585" s="96"/>
      <c r="Q585" s="95"/>
      <c r="R585" s="95"/>
      <c r="S585" s="95"/>
      <c r="T585" s="95"/>
      <c r="U585" s="95"/>
      <c r="V585" s="95"/>
      <c r="W585" s="95"/>
      <c r="X585" s="95"/>
      <c r="CK585" s="83">
        <f t="shared" si="183"/>
        <v>0</v>
      </c>
      <c r="CL585" s="1">
        <f t="shared" si="180"/>
        <v>1250</v>
      </c>
      <c r="CM585" s="1">
        <f t="shared" si="181"/>
        <v>1250</v>
      </c>
      <c r="CN585" s="83">
        <f t="shared" si="182"/>
        <v>0</v>
      </c>
      <c r="CO585" s="74" t="str">
        <f t="shared" si="179"/>
        <v/>
      </c>
    </row>
    <row r="586" spans="1:93" x14ac:dyDescent="0.35">
      <c r="A586" s="95"/>
      <c r="B586" s="95"/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6"/>
      <c r="P586" s="96"/>
      <c r="Q586" s="95"/>
      <c r="R586" s="95"/>
      <c r="S586" s="95"/>
      <c r="T586" s="95"/>
      <c r="U586" s="95"/>
      <c r="V586" s="95"/>
      <c r="W586" s="95"/>
      <c r="X586" s="95"/>
      <c r="CK586" s="83">
        <f t="shared" si="183"/>
        <v>0</v>
      </c>
      <c r="CL586" s="1">
        <f t="shared" si="180"/>
        <v>1250</v>
      </c>
      <c r="CM586" s="1">
        <f t="shared" si="181"/>
        <v>1250</v>
      </c>
      <c r="CN586" s="83">
        <f t="shared" si="182"/>
        <v>0</v>
      </c>
      <c r="CO586" s="74" t="str">
        <f t="shared" si="179"/>
        <v/>
      </c>
    </row>
    <row r="587" spans="1:93" x14ac:dyDescent="0.35">
      <c r="A587" s="95"/>
      <c r="B587" s="95"/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6"/>
      <c r="P587" s="96"/>
      <c r="Q587" s="95"/>
      <c r="R587" s="95"/>
      <c r="S587" s="95"/>
      <c r="T587" s="95"/>
      <c r="U587" s="95"/>
      <c r="V587" s="95"/>
      <c r="W587" s="95"/>
      <c r="X587" s="95"/>
      <c r="CK587" s="83">
        <f t="shared" si="183"/>
        <v>0</v>
      </c>
      <c r="CL587" s="1">
        <f t="shared" si="180"/>
        <v>1250</v>
      </c>
      <c r="CM587" s="1">
        <f t="shared" si="181"/>
        <v>1250</v>
      </c>
      <c r="CN587" s="83">
        <f t="shared" si="182"/>
        <v>0</v>
      </c>
      <c r="CO587" s="74" t="str">
        <f t="shared" si="179"/>
        <v/>
      </c>
    </row>
    <row r="588" spans="1:93" x14ac:dyDescent="0.35">
      <c r="A588" s="95"/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6"/>
      <c r="P588" s="96"/>
      <c r="Q588" s="95"/>
      <c r="R588" s="95"/>
      <c r="S588" s="95"/>
      <c r="T588" s="95"/>
      <c r="U588" s="95"/>
      <c r="V588" s="95"/>
      <c r="W588" s="95"/>
      <c r="X588" s="95"/>
      <c r="CK588" s="83">
        <f t="shared" si="183"/>
        <v>0</v>
      </c>
      <c r="CL588" s="1">
        <f t="shared" si="180"/>
        <v>1250</v>
      </c>
      <c r="CM588" s="1">
        <f t="shared" si="181"/>
        <v>1250</v>
      </c>
      <c r="CN588" s="83">
        <f t="shared" si="182"/>
        <v>0</v>
      </c>
      <c r="CO588" s="74" t="str">
        <f t="shared" si="179"/>
        <v/>
      </c>
    </row>
    <row r="589" spans="1:93" x14ac:dyDescent="0.35">
      <c r="A589" s="95"/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6"/>
      <c r="P589" s="96"/>
      <c r="Q589" s="95"/>
      <c r="R589" s="95"/>
      <c r="S589" s="95"/>
      <c r="T589" s="95"/>
      <c r="U589" s="95"/>
      <c r="V589" s="95"/>
      <c r="W589" s="95"/>
      <c r="X589" s="95"/>
      <c r="CK589" s="83">
        <f t="shared" si="183"/>
        <v>0</v>
      </c>
      <c r="CL589" s="1">
        <f t="shared" si="180"/>
        <v>1250</v>
      </c>
      <c r="CM589" s="1">
        <f t="shared" si="181"/>
        <v>1250</v>
      </c>
      <c r="CN589" s="83">
        <f t="shared" si="182"/>
        <v>0</v>
      </c>
      <c r="CO589" s="74" t="str">
        <f t="shared" si="179"/>
        <v/>
      </c>
    </row>
    <row r="590" spans="1:93" x14ac:dyDescent="0.35">
      <c r="A590" s="95"/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6"/>
      <c r="P590" s="96"/>
      <c r="Q590" s="95"/>
      <c r="R590" s="95"/>
      <c r="S590" s="95"/>
      <c r="T590" s="95"/>
      <c r="U590" s="95"/>
      <c r="V590" s="95"/>
      <c r="W590" s="95"/>
      <c r="X590" s="95"/>
      <c r="CK590" s="83">
        <f t="shared" si="183"/>
        <v>0</v>
      </c>
      <c r="CL590" s="1">
        <f t="shared" si="180"/>
        <v>1250</v>
      </c>
      <c r="CM590" s="1">
        <f t="shared" si="181"/>
        <v>1250</v>
      </c>
      <c r="CN590" s="83">
        <f t="shared" si="182"/>
        <v>0</v>
      </c>
      <c r="CO590" s="74" t="str">
        <f t="shared" si="179"/>
        <v/>
      </c>
    </row>
    <row r="591" spans="1:93" x14ac:dyDescent="0.35">
      <c r="A591" s="95"/>
      <c r="B591" s="95"/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6"/>
      <c r="P591" s="96"/>
      <c r="Q591" s="95"/>
      <c r="R591" s="95"/>
      <c r="S591" s="95"/>
      <c r="T591" s="95"/>
      <c r="U591" s="95"/>
      <c r="V591" s="95"/>
      <c r="W591" s="95"/>
      <c r="X591" s="95"/>
      <c r="CK591" s="83">
        <f t="shared" si="183"/>
        <v>0</v>
      </c>
      <c r="CL591" s="1">
        <f t="shared" si="180"/>
        <v>1250</v>
      </c>
      <c r="CM591" s="1">
        <f t="shared" si="181"/>
        <v>1250</v>
      </c>
      <c r="CN591" s="83">
        <f t="shared" si="182"/>
        <v>0</v>
      </c>
      <c r="CO591" s="74" t="str">
        <f t="shared" si="179"/>
        <v/>
      </c>
    </row>
    <row r="592" spans="1:93" x14ac:dyDescent="0.35">
      <c r="A592" s="95"/>
      <c r="B592" s="95"/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6"/>
      <c r="P592" s="96"/>
      <c r="Q592" s="95"/>
      <c r="R592" s="95"/>
      <c r="S592" s="95"/>
      <c r="T592" s="95"/>
      <c r="U592" s="95"/>
      <c r="V592" s="95"/>
      <c r="W592" s="95"/>
      <c r="X592" s="95"/>
      <c r="CK592" s="83">
        <f t="shared" si="183"/>
        <v>0</v>
      </c>
      <c r="CL592" s="1">
        <f t="shared" si="180"/>
        <v>1250</v>
      </c>
      <c r="CM592" s="1">
        <f t="shared" si="181"/>
        <v>1250</v>
      </c>
      <c r="CN592" s="83">
        <f t="shared" si="182"/>
        <v>0</v>
      </c>
      <c r="CO592" s="74" t="str">
        <f t="shared" si="179"/>
        <v/>
      </c>
    </row>
    <row r="593" spans="1:93" x14ac:dyDescent="0.35">
      <c r="A593" s="95"/>
      <c r="B593" s="95"/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6"/>
      <c r="P593" s="96"/>
      <c r="Q593" s="95"/>
      <c r="R593" s="95"/>
      <c r="S593" s="95"/>
      <c r="T593" s="95"/>
      <c r="U593" s="95"/>
      <c r="V593" s="95"/>
      <c r="W593" s="95"/>
      <c r="X593" s="95"/>
      <c r="CK593" s="83">
        <f t="shared" si="183"/>
        <v>0</v>
      </c>
      <c r="CL593" s="1">
        <f t="shared" si="180"/>
        <v>1250</v>
      </c>
      <c r="CM593" s="1">
        <f t="shared" si="181"/>
        <v>1250</v>
      </c>
      <c r="CN593" s="83">
        <f t="shared" si="182"/>
        <v>0</v>
      </c>
      <c r="CO593" s="74" t="str">
        <f t="shared" si="179"/>
        <v/>
      </c>
    </row>
    <row r="594" spans="1:93" x14ac:dyDescent="0.35">
      <c r="A594" s="95"/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6"/>
      <c r="P594" s="96"/>
      <c r="Q594" s="95"/>
      <c r="R594" s="95"/>
      <c r="S594" s="95"/>
      <c r="T594" s="95"/>
      <c r="U594" s="95"/>
      <c r="V594" s="95"/>
      <c r="W594" s="95"/>
      <c r="X594" s="95"/>
      <c r="CK594" s="83">
        <f t="shared" si="183"/>
        <v>0</v>
      </c>
      <c r="CL594" s="1">
        <f t="shared" si="180"/>
        <v>1250</v>
      </c>
      <c r="CM594" s="1">
        <f t="shared" si="181"/>
        <v>1250</v>
      </c>
      <c r="CN594" s="83">
        <f t="shared" si="182"/>
        <v>0</v>
      </c>
      <c r="CO594" s="74" t="str">
        <f t="shared" si="179"/>
        <v/>
      </c>
    </row>
    <row r="595" spans="1:93" x14ac:dyDescent="0.35">
      <c r="A595" s="95"/>
      <c r="B595" s="95"/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6"/>
      <c r="P595" s="96"/>
      <c r="Q595" s="95"/>
      <c r="R595" s="95"/>
      <c r="S595" s="95"/>
      <c r="T595" s="95"/>
      <c r="U595" s="95"/>
      <c r="V595" s="95"/>
      <c r="W595" s="95"/>
      <c r="X595" s="95"/>
      <c r="CK595" s="83">
        <f t="shared" si="183"/>
        <v>0</v>
      </c>
      <c r="CL595" s="1">
        <f t="shared" si="180"/>
        <v>1250</v>
      </c>
      <c r="CM595" s="1">
        <f t="shared" si="181"/>
        <v>1250</v>
      </c>
      <c r="CN595" s="83">
        <f t="shared" si="182"/>
        <v>0</v>
      </c>
      <c r="CO595" s="74" t="str">
        <f t="shared" si="179"/>
        <v/>
      </c>
    </row>
    <row r="596" spans="1:93" x14ac:dyDescent="0.35">
      <c r="A596" s="95"/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6"/>
      <c r="P596" s="96"/>
      <c r="Q596" s="95"/>
      <c r="R596" s="95"/>
      <c r="S596" s="95"/>
      <c r="T596" s="95"/>
      <c r="U596" s="95"/>
      <c r="V596" s="95"/>
      <c r="W596" s="95"/>
      <c r="X596" s="95"/>
      <c r="CK596" s="83">
        <f t="shared" si="183"/>
        <v>0</v>
      </c>
      <c r="CL596" s="1">
        <f t="shared" si="180"/>
        <v>1250</v>
      </c>
      <c r="CM596" s="1">
        <f t="shared" si="181"/>
        <v>1250</v>
      </c>
      <c r="CN596" s="83">
        <f t="shared" si="182"/>
        <v>0</v>
      </c>
      <c r="CO596" s="74" t="str">
        <f t="shared" si="179"/>
        <v/>
      </c>
    </row>
    <row r="597" spans="1:93" x14ac:dyDescent="0.35">
      <c r="A597" s="95"/>
      <c r="B597" s="95"/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6"/>
      <c r="P597" s="96"/>
      <c r="Q597" s="95"/>
      <c r="R597" s="95"/>
      <c r="S597" s="95"/>
      <c r="T597" s="95"/>
      <c r="U597" s="95"/>
      <c r="V597" s="95"/>
      <c r="W597" s="95"/>
      <c r="X597" s="95"/>
      <c r="CK597" s="83">
        <f t="shared" si="183"/>
        <v>0</v>
      </c>
      <c r="CL597" s="1">
        <f t="shared" si="180"/>
        <v>1250</v>
      </c>
      <c r="CM597" s="1">
        <f t="shared" si="181"/>
        <v>1250</v>
      </c>
      <c r="CN597" s="83">
        <f t="shared" si="182"/>
        <v>0</v>
      </c>
      <c r="CO597" s="74" t="str">
        <f t="shared" si="179"/>
        <v/>
      </c>
    </row>
    <row r="598" spans="1:93" x14ac:dyDescent="0.35">
      <c r="A598" s="95"/>
      <c r="B598" s="95"/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6"/>
      <c r="P598" s="96"/>
      <c r="Q598" s="95"/>
      <c r="R598" s="95"/>
      <c r="S598" s="95"/>
      <c r="T598" s="95"/>
      <c r="U598" s="95"/>
      <c r="V598" s="95"/>
      <c r="W598" s="95"/>
      <c r="X598" s="95"/>
      <c r="CK598" s="83">
        <f t="shared" si="183"/>
        <v>0</v>
      </c>
      <c r="CL598" s="1">
        <f t="shared" si="180"/>
        <v>1250</v>
      </c>
      <c r="CM598" s="1">
        <f t="shared" si="181"/>
        <v>1250</v>
      </c>
      <c r="CN598" s="83">
        <f t="shared" si="182"/>
        <v>0</v>
      </c>
      <c r="CO598" s="74" t="str">
        <f t="shared" si="179"/>
        <v/>
      </c>
    </row>
    <row r="599" spans="1:93" x14ac:dyDescent="0.35">
      <c r="A599" s="95"/>
      <c r="B599" s="95"/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6"/>
      <c r="P599" s="96"/>
      <c r="Q599" s="95"/>
      <c r="R599" s="95"/>
      <c r="S599" s="95"/>
      <c r="T599" s="95"/>
      <c r="U599" s="95"/>
      <c r="V599" s="95"/>
      <c r="W599" s="95"/>
      <c r="X599" s="95"/>
      <c r="CK599" s="83">
        <f t="shared" si="183"/>
        <v>0</v>
      </c>
      <c r="CL599" s="1">
        <f t="shared" si="180"/>
        <v>1250</v>
      </c>
      <c r="CM599" s="1">
        <f t="shared" si="181"/>
        <v>1250</v>
      </c>
      <c r="CN599" s="83">
        <f t="shared" si="182"/>
        <v>0</v>
      </c>
      <c r="CO599" s="74" t="str">
        <f t="shared" si="179"/>
        <v/>
      </c>
    </row>
    <row r="600" spans="1:93" x14ac:dyDescent="0.35">
      <c r="A600" s="95"/>
      <c r="B600" s="95"/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6"/>
      <c r="P600" s="96"/>
      <c r="Q600" s="95"/>
      <c r="R600" s="95"/>
      <c r="S600" s="95"/>
      <c r="T600" s="95"/>
      <c r="U600" s="95"/>
      <c r="V600" s="95"/>
      <c r="W600" s="95"/>
      <c r="X600" s="95"/>
      <c r="CK600" s="83">
        <f t="shared" si="183"/>
        <v>0</v>
      </c>
      <c r="CL600" s="1">
        <f t="shared" si="180"/>
        <v>1250</v>
      </c>
      <c r="CM600" s="1">
        <f t="shared" si="181"/>
        <v>1250</v>
      </c>
      <c r="CN600" s="83">
        <f t="shared" si="182"/>
        <v>0</v>
      </c>
      <c r="CO600" s="74" t="str">
        <f t="shared" si="179"/>
        <v/>
      </c>
    </row>
    <row r="601" spans="1:93" x14ac:dyDescent="0.35">
      <c r="A601" s="95"/>
      <c r="B601" s="95"/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6"/>
      <c r="P601" s="96"/>
      <c r="Q601" s="95"/>
      <c r="R601" s="95"/>
      <c r="S601" s="95"/>
      <c r="T601" s="95"/>
      <c r="U601" s="95"/>
      <c r="V601" s="95"/>
      <c r="W601" s="95"/>
      <c r="X601" s="95"/>
      <c r="CK601" s="83">
        <f t="shared" si="183"/>
        <v>0</v>
      </c>
      <c r="CL601" s="1">
        <f t="shared" si="180"/>
        <v>1250</v>
      </c>
      <c r="CM601" s="1">
        <f t="shared" si="181"/>
        <v>1250</v>
      </c>
      <c r="CN601" s="83">
        <f t="shared" si="182"/>
        <v>0</v>
      </c>
      <c r="CO601" s="74" t="str">
        <f t="shared" si="179"/>
        <v/>
      </c>
    </row>
    <row r="602" spans="1:93" x14ac:dyDescent="0.35">
      <c r="A602" s="95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6"/>
      <c r="P602" s="96"/>
      <c r="Q602" s="95"/>
      <c r="R602" s="95"/>
      <c r="S602" s="95"/>
      <c r="T602" s="95"/>
      <c r="U602" s="95"/>
      <c r="V602" s="95"/>
      <c r="W602" s="95"/>
      <c r="X602" s="95"/>
      <c r="CK602" s="83">
        <f t="shared" si="183"/>
        <v>0</v>
      </c>
      <c r="CL602" s="1">
        <f t="shared" si="180"/>
        <v>1250</v>
      </c>
      <c r="CM602" s="1">
        <f t="shared" si="181"/>
        <v>1250</v>
      </c>
      <c r="CN602" s="83">
        <f t="shared" si="182"/>
        <v>0</v>
      </c>
      <c r="CO602" s="74" t="str">
        <f t="shared" si="179"/>
        <v/>
      </c>
    </row>
    <row r="603" spans="1:93" x14ac:dyDescent="0.35">
      <c r="A603" s="95"/>
      <c r="B603" s="95"/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6"/>
      <c r="P603" s="96"/>
      <c r="Q603" s="95"/>
      <c r="R603" s="95"/>
      <c r="S603" s="95"/>
      <c r="T603" s="95"/>
      <c r="U603" s="95"/>
      <c r="V603" s="95"/>
      <c r="W603" s="95"/>
      <c r="X603" s="95"/>
      <c r="CK603" s="83">
        <f t="shared" si="183"/>
        <v>0</v>
      </c>
      <c r="CL603" s="1">
        <f t="shared" si="180"/>
        <v>1250</v>
      </c>
      <c r="CM603" s="1">
        <f t="shared" si="181"/>
        <v>1250</v>
      </c>
      <c r="CN603" s="83">
        <f t="shared" si="182"/>
        <v>0</v>
      </c>
      <c r="CO603" s="74" t="str">
        <f t="shared" si="179"/>
        <v/>
      </c>
    </row>
    <row r="604" spans="1:93" x14ac:dyDescent="0.35">
      <c r="A604" s="95"/>
      <c r="B604" s="95"/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6"/>
      <c r="P604" s="96"/>
      <c r="Q604" s="95"/>
      <c r="R604" s="95"/>
      <c r="S604" s="95"/>
      <c r="T604" s="95"/>
      <c r="U604" s="95"/>
      <c r="V604" s="95"/>
      <c r="W604" s="95"/>
      <c r="X604" s="95"/>
      <c r="CK604" s="83">
        <f t="shared" si="183"/>
        <v>0</v>
      </c>
      <c r="CL604" s="1">
        <f t="shared" si="180"/>
        <v>1250</v>
      </c>
      <c r="CM604" s="1">
        <f t="shared" si="181"/>
        <v>1250</v>
      </c>
      <c r="CN604" s="83">
        <f t="shared" si="182"/>
        <v>0</v>
      </c>
      <c r="CO604" s="74" t="str">
        <f t="shared" ref="CO604:CO667" si="184">IF(CN603&lt;1,"",CO603+1)</f>
        <v/>
      </c>
    </row>
    <row r="605" spans="1:93" x14ac:dyDescent="0.35">
      <c r="A605" s="95"/>
      <c r="B605" s="95"/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6"/>
      <c r="P605" s="96"/>
      <c r="Q605" s="95"/>
      <c r="R605" s="95"/>
      <c r="S605" s="95"/>
      <c r="T605" s="95"/>
      <c r="U605" s="95"/>
      <c r="V605" s="95"/>
      <c r="W605" s="95"/>
      <c r="X605" s="95"/>
      <c r="CK605" s="83">
        <f t="shared" si="183"/>
        <v>0</v>
      </c>
      <c r="CL605" s="1">
        <f t="shared" si="180"/>
        <v>1250</v>
      </c>
      <c r="CM605" s="1">
        <f t="shared" si="181"/>
        <v>1250</v>
      </c>
      <c r="CN605" s="83">
        <f t="shared" si="182"/>
        <v>0</v>
      </c>
      <c r="CO605" s="74" t="str">
        <f t="shared" si="184"/>
        <v/>
      </c>
    </row>
    <row r="606" spans="1:93" x14ac:dyDescent="0.35">
      <c r="A606" s="95"/>
      <c r="B606" s="95"/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6"/>
      <c r="P606" s="96"/>
      <c r="Q606" s="95"/>
      <c r="R606" s="95"/>
      <c r="S606" s="95"/>
      <c r="T606" s="95"/>
      <c r="U606" s="95"/>
      <c r="V606" s="95"/>
      <c r="W606" s="95"/>
      <c r="X606" s="95"/>
      <c r="CK606" s="83">
        <f t="shared" si="183"/>
        <v>0</v>
      </c>
      <c r="CL606" s="1">
        <f t="shared" si="180"/>
        <v>1250</v>
      </c>
      <c r="CM606" s="1">
        <f t="shared" si="181"/>
        <v>1250</v>
      </c>
      <c r="CN606" s="83">
        <f t="shared" si="182"/>
        <v>0</v>
      </c>
      <c r="CO606" s="74" t="str">
        <f t="shared" si="184"/>
        <v/>
      </c>
    </row>
    <row r="607" spans="1:93" x14ac:dyDescent="0.35">
      <c r="A607" s="95"/>
      <c r="B607" s="95"/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6"/>
      <c r="P607" s="96"/>
      <c r="Q607" s="95"/>
      <c r="R607" s="95"/>
      <c r="S607" s="95"/>
      <c r="T607" s="95"/>
      <c r="U607" s="95"/>
      <c r="V607" s="95"/>
      <c r="W607" s="95"/>
      <c r="X607" s="95"/>
      <c r="CK607" s="83">
        <f t="shared" si="183"/>
        <v>0</v>
      </c>
      <c r="CL607" s="1">
        <f t="shared" si="180"/>
        <v>1250</v>
      </c>
      <c r="CM607" s="1">
        <f t="shared" si="181"/>
        <v>1250</v>
      </c>
      <c r="CN607" s="83">
        <f t="shared" si="182"/>
        <v>0</v>
      </c>
      <c r="CO607" s="74" t="str">
        <f t="shared" si="184"/>
        <v/>
      </c>
    </row>
    <row r="608" spans="1:93" x14ac:dyDescent="0.35">
      <c r="A608" s="95"/>
      <c r="B608" s="95"/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6"/>
      <c r="P608" s="96"/>
      <c r="Q608" s="95"/>
      <c r="R608" s="95"/>
      <c r="S608" s="95"/>
      <c r="T608" s="95"/>
      <c r="U608" s="95"/>
      <c r="V608" s="95"/>
      <c r="W608" s="95"/>
      <c r="X608" s="95"/>
      <c r="CK608" s="83">
        <f t="shared" si="183"/>
        <v>0</v>
      </c>
      <c r="CL608" s="1">
        <f t="shared" si="180"/>
        <v>1250</v>
      </c>
      <c r="CM608" s="1">
        <f t="shared" si="181"/>
        <v>1250</v>
      </c>
      <c r="CN608" s="83">
        <f t="shared" si="182"/>
        <v>0</v>
      </c>
      <c r="CO608" s="74" t="str">
        <f t="shared" si="184"/>
        <v/>
      </c>
    </row>
    <row r="609" spans="1:93" x14ac:dyDescent="0.35">
      <c r="A609" s="95"/>
      <c r="B609" s="95"/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6"/>
      <c r="P609" s="96"/>
      <c r="Q609" s="95"/>
      <c r="R609" s="95"/>
      <c r="S609" s="95"/>
      <c r="T609" s="95"/>
      <c r="U609" s="95"/>
      <c r="V609" s="95"/>
      <c r="W609" s="95"/>
      <c r="X609" s="95"/>
      <c r="CK609" s="83">
        <f t="shared" si="183"/>
        <v>0</v>
      </c>
      <c r="CL609" s="1">
        <f t="shared" si="180"/>
        <v>1250</v>
      </c>
      <c r="CM609" s="1">
        <f t="shared" si="181"/>
        <v>1250</v>
      </c>
      <c r="CN609" s="83">
        <f t="shared" si="182"/>
        <v>0</v>
      </c>
      <c r="CO609" s="74" t="str">
        <f t="shared" si="184"/>
        <v/>
      </c>
    </row>
    <row r="610" spans="1:93" x14ac:dyDescent="0.35">
      <c r="A610" s="95"/>
      <c r="B610" s="95"/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6"/>
      <c r="P610" s="96"/>
      <c r="Q610" s="95"/>
      <c r="R610" s="95"/>
      <c r="S610" s="95"/>
      <c r="T610" s="95"/>
      <c r="U610" s="95"/>
      <c r="V610" s="95"/>
      <c r="W610" s="95"/>
      <c r="X610" s="95"/>
      <c r="CK610" s="83">
        <f t="shared" si="183"/>
        <v>0</v>
      </c>
      <c r="CL610" s="1">
        <f t="shared" si="180"/>
        <v>1250</v>
      </c>
      <c r="CM610" s="1">
        <f t="shared" si="181"/>
        <v>1250</v>
      </c>
      <c r="CN610" s="83">
        <f t="shared" si="182"/>
        <v>0</v>
      </c>
      <c r="CO610" s="74" t="str">
        <f t="shared" si="184"/>
        <v/>
      </c>
    </row>
    <row r="611" spans="1:93" x14ac:dyDescent="0.35">
      <c r="A611" s="95"/>
      <c r="B611" s="95"/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6"/>
      <c r="P611" s="96"/>
      <c r="Q611" s="95"/>
      <c r="R611" s="95"/>
      <c r="S611" s="95"/>
      <c r="T611" s="95"/>
      <c r="U611" s="95"/>
      <c r="V611" s="95"/>
      <c r="W611" s="95"/>
      <c r="X611" s="95"/>
      <c r="CK611" s="83">
        <f t="shared" si="183"/>
        <v>0</v>
      </c>
      <c r="CL611" s="1">
        <f t="shared" si="180"/>
        <v>1250</v>
      </c>
      <c r="CM611" s="1">
        <f t="shared" si="181"/>
        <v>1250</v>
      </c>
      <c r="CN611" s="83">
        <f t="shared" si="182"/>
        <v>0</v>
      </c>
      <c r="CO611" s="74" t="str">
        <f t="shared" si="184"/>
        <v/>
      </c>
    </row>
    <row r="612" spans="1:93" x14ac:dyDescent="0.35">
      <c r="A612" s="95"/>
      <c r="B612" s="95"/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6"/>
      <c r="P612" s="96"/>
      <c r="Q612" s="95"/>
      <c r="R612" s="95"/>
      <c r="S612" s="95"/>
      <c r="T612" s="95"/>
      <c r="U612" s="95"/>
      <c r="V612" s="95"/>
      <c r="W612" s="95"/>
      <c r="X612" s="95"/>
      <c r="CK612" s="83">
        <f t="shared" si="183"/>
        <v>0</v>
      </c>
      <c r="CL612" s="1">
        <f t="shared" si="180"/>
        <v>1250</v>
      </c>
      <c r="CM612" s="1">
        <f t="shared" si="181"/>
        <v>1250</v>
      </c>
      <c r="CN612" s="83">
        <f t="shared" si="182"/>
        <v>0</v>
      </c>
      <c r="CO612" s="74" t="str">
        <f t="shared" si="184"/>
        <v/>
      </c>
    </row>
    <row r="613" spans="1:93" x14ac:dyDescent="0.35">
      <c r="A613" s="95"/>
      <c r="B613" s="95"/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6"/>
      <c r="P613" s="96"/>
      <c r="Q613" s="95"/>
      <c r="R613" s="95"/>
      <c r="S613" s="95"/>
      <c r="T613" s="95"/>
      <c r="U613" s="95"/>
      <c r="V613" s="95"/>
      <c r="W613" s="95"/>
      <c r="X613" s="95"/>
      <c r="CK613" s="83">
        <f t="shared" si="183"/>
        <v>0</v>
      </c>
      <c r="CL613" s="1">
        <f t="shared" si="180"/>
        <v>1250</v>
      </c>
      <c r="CM613" s="1">
        <f t="shared" si="181"/>
        <v>1250</v>
      </c>
      <c r="CN613" s="83">
        <f t="shared" si="182"/>
        <v>0</v>
      </c>
      <c r="CO613" s="74" t="str">
        <f t="shared" si="184"/>
        <v/>
      </c>
    </row>
    <row r="614" spans="1:93" x14ac:dyDescent="0.35">
      <c r="A614" s="95"/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6"/>
      <c r="P614" s="96"/>
      <c r="Q614" s="95"/>
      <c r="R614" s="95"/>
      <c r="S614" s="95"/>
      <c r="T614" s="95"/>
      <c r="U614" s="95"/>
      <c r="V614" s="95"/>
      <c r="W614" s="95"/>
      <c r="X614" s="95"/>
      <c r="CK614" s="83">
        <f t="shared" si="183"/>
        <v>0</v>
      </c>
      <c r="CL614" s="1">
        <f t="shared" si="180"/>
        <v>1250</v>
      </c>
      <c r="CM614" s="1">
        <f t="shared" si="181"/>
        <v>1250</v>
      </c>
      <c r="CN614" s="83">
        <f t="shared" si="182"/>
        <v>0</v>
      </c>
      <c r="CO614" s="74" t="str">
        <f t="shared" si="184"/>
        <v/>
      </c>
    </row>
    <row r="615" spans="1:93" x14ac:dyDescent="0.35">
      <c r="A615" s="95"/>
      <c r="B615" s="95"/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6"/>
      <c r="P615" s="96"/>
      <c r="Q615" s="95"/>
      <c r="R615" s="95"/>
      <c r="S615" s="95"/>
      <c r="T615" s="95"/>
      <c r="U615" s="95"/>
      <c r="V615" s="95"/>
      <c r="W615" s="95"/>
      <c r="X615" s="95"/>
      <c r="CK615" s="83">
        <f t="shared" si="183"/>
        <v>0</v>
      </c>
      <c r="CL615" s="1">
        <f t="shared" si="180"/>
        <v>1250</v>
      </c>
      <c r="CM615" s="1">
        <f t="shared" si="181"/>
        <v>1250</v>
      </c>
      <c r="CN615" s="83">
        <f t="shared" si="182"/>
        <v>0</v>
      </c>
      <c r="CO615" s="74" t="str">
        <f t="shared" si="184"/>
        <v/>
      </c>
    </row>
    <row r="616" spans="1:93" x14ac:dyDescent="0.35">
      <c r="A616" s="95"/>
      <c r="B616" s="95"/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6"/>
      <c r="P616" s="96"/>
      <c r="Q616" s="95"/>
      <c r="R616" s="95"/>
      <c r="S616" s="95"/>
      <c r="T616" s="95"/>
      <c r="U616" s="95"/>
      <c r="V616" s="95"/>
      <c r="W616" s="95"/>
      <c r="X616" s="95"/>
      <c r="CK616" s="83">
        <f t="shared" si="183"/>
        <v>0</v>
      </c>
      <c r="CL616" s="1">
        <f t="shared" ref="CL616:CL679" si="185">$D$40/2</f>
        <v>1250</v>
      </c>
      <c r="CM616" s="1">
        <f t="shared" si="181"/>
        <v>1250</v>
      </c>
      <c r="CN616" s="83">
        <f t="shared" si="182"/>
        <v>0</v>
      </c>
      <c r="CO616" s="74" t="str">
        <f t="shared" si="184"/>
        <v/>
      </c>
    </row>
    <row r="617" spans="1:93" x14ac:dyDescent="0.35">
      <c r="A617" s="95"/>
      <c r="B617" s="95"/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6"/>
      <c r="P617" s="96"/>
      <c r="Q617" s="95"/>
      <c r="R617" s="95"/>
      <c r="S617" s="95"/>
      <c r="T617" s="95"/>
      <c r="U617" s="95"/>
      <c r="V617" s="95"/>
      <c r="W617" s="95"/>
      <c r="X617" s="95"/>
      <c r="CK617" s="83">
        <f t="shared" si="183"/>
        <v>0</v>
      </c>
      <c r="CL617" s="1">
        <f t="shared" si="185"/>
        <v>1250</v>
      </c>
      <c r="CM617" s="1">
        <f t="shared" ref="CM617:CM680" si="186">CL617-CK617</f>
        <v>1250</v>
      </c>
      <c r="CN617" s="83">
        <f t="shared" ref="CN617:CN680" si="187">IF(CN616-CM617&lt;0,0,CN616-CM617)</f>
        <v>0</v>
      </c>
      <c r="CO617" s="74" t="str">
        <f t="shared" si="184"/>
        <v/>
      </c>
    </row>
    <row r="618" spans="1:93" x14ac:dyDescent="0.35">
      <c r="A618" s="95"/>
      <c r="B618" s="95"/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6"/>
      <c r="P618" s="96"/>
      <c r="Q618" s="95"/>
      <c r="R618" s="95"/>
      <c r="S618" s="95"/>
      <c r="T618" s="95"/>
      <c r="U618" s="95"/>
      <c r="V618" s="95"/>
      <c r="W618" s="95"/>
      <c r="X618" s="95"/>
      <c r="CK618" s="83">
        <f t="shared" ref="CK618:CK681" si="188">(CN617*($CK$38*13.85))/360</f>
        <v>0</v>
      </c>
      <c r="CL618" s="1">
        <f t="shared" si="185"/>
        <v>1250</v>
      </c>
      <c r="CM618" s="1">
        <f t="shared" si="186"/>
        <v>1250</v>
      </c>
      <c r="CN618" s="83">
        <f t="shared" si="187"/>
        <v>0</v>
      </c>
      <c r="CO618" s="74" t="str">
        <f t="shared" si="184"/>
        <v/>
      </c>
    </row>
    <row r="619" spans="1:93" x14ac:dyDescent="0.35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6"/>
      <c r="P619" s="96"/>
      <c r="Q619" s="95"/>
      <c r="R619" s="95"/>
      <c r="S619" s="95"/>
      <c r="T619" s="95"/>
      <c r="U619" s="95"/>
      <c r="V619" s="95"/>
      <c r="W619" s="95"/>
      <c r="X619" s="95"/>
      <c r="CK619" s="83">
        <f t="shared" si="188"/>
        <v>0</v>
      </c>
      <c r="CL619" s="1">
        <f t="shared" si="185"/>
        <v>1250</v>
      </c>
      <c r="CM619" s="1">
        <f t="shared" si="186"/>
        <v>1250</v>
      </c>
      <c r="CN619" s="83">
        <f t="shared" si="187"/>
        <v>0</v>
      </c>
      <c r="CO619" s="74" t="str">
        <f t="shared" si="184"/>
        <v/>
      </c>
    </row>
    <row r="620" spans="1:93" x14ac:dyDescent="0.35">
      <c r="A620" s="95"/>
      <c r="B620" s="95"/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6"/>
      <c r="P620" s="96"/>
      <c r="Q620" s="95"/>
      <c r="R620" s="95"/>
      <c r="S620" s="95"/>
      <c r="T620" s="95"/>
      <c r="U620" s="95"/>
      <c r="V620" s="95"/>
      <c r="W620" s="95"/>
      <c r="X620" s="95"/>
      <c r="CK620" s="83">
        <f t="shared" si="188"/>
        <v>0</v>
      </c>
      <c r="CL620" s="1">
        <f t="shared" si="185"/>
        <v>1250</v>
      </c>
      <c r="CM620" s="1">
        <f t="shared" si="186"/>
        <v>1250</v>
      </c>
      <c r="CN620" s="83">
        <f t="shared" si="187"/>
        <v>0</v>
      </c>
      <c r="CO620" s="74" t="str">
        <f t="shared" si="184"/>
        <v/>
      </c>
    </row>
    <row r="621" spans="1:93" x14ac:dyDescent="0.35">
      <c r="A621" s="95"/>
      <c r="B621" s="95"/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6"/>
      <c r="P621" s="96"/>
      <c r="Q621" s="95"/>
      <c r="R621" s="95"/>
      <c r="S621" s="95"/>
      <c r="T621" s="95"/>
      <c r="U621" s="95"/>
      <c r="V621" s="95"/>
      <c r="W621" s="95"/>
      <c r="X621" s="95"/>
      <c r="CK621" s="83">
        <f t="shared" si="188"/>
        <v>0</v>
      </c>
      <c r="CL621" s="1">
        <f t="shared" si="185"/>
        <v>1250</v>
      </c>
      <c r="CM621" s="1">
        <f t="shared" si="186"/>
        <v>1250</v>
      </c>
      <c r="CN621" s="83">
        <f t="shared" si="187"/>
        <v>0</v>
      </c>
      <c r="CO621" s="74" t="str">
        <f t="shared" si="184"/>
        <v/>
      </c>
    </row>
    <row r="622" spans="1:93" x14ac:dyDescent="0.35">
      <c r="A622" s="95"/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6"/>
      <c r="P622" s="96"/>
      <c r="Q622" s="95"/>
      <c r="R622" s="95"/>
      <c r="S622" s="95"/>
      <c r="T622" s="95"/>
      <c r="U622" s="95"/>
      <c r="V622" s="95"/>
      <c r="W622" s="95"/>
      <c r="X622" s="95"/>
      <c r="CK622" s="83">
        <f t="shared" si="188"/>
        <v>0</v>
      </c>
      <c r="CL622" s="1">
        <f t="shared" si="185"/>
        <v>1250</v>
      </c>
      <c r="CM622" s="1">
        <f t="shared" si="186"/>
        <v>1250</v>
      </c>
      <c r="CN622" s="83">
        <f t="shared" si="187"/>
        <v>0</v>
      </c>
      <c r="CO622" s="74" t="str">
        <f t="shared" si="184"/>
        <v/>
      </c>
    </row>
    <row r="623" spans="1:93" x14ac:dyDescent="0.35">
      <c r="A623" s="95"/>
      <c r="B623" s="95"/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6"/>
      <c r="P623" s="96"/>
      <c r="Q623" s="95"/>
      <c r="R623" s="95"/>
      <c r="S623" s="95"/>
      <c r="T623" s="95"/>
      <c r="U623" s="95"/>
      <c r="V623" s="95"/>
      <c r="W623" s="95"/>
      <c r="X623" s="95"/>
      <c r="CK623" s="83">
        <f t="shared" si="188"/>
        <v>0</v>
      </c>
      <c r="CL623" s="1">
        <f t="shared" si="185"/>
        <v>1250</v>
      </c>
      <c r="CM623" s="1">
        <f t="shared" si="186"/>
        <v>1250</v>
      </c>
      <c r="CN623" s="83">
        <f t="shared" si="187"/>
        <v>0</v>
      </c>
      <c r="CO623" s="74" t="str">
        <f t="shared" si="184"/>
        <v/>
      </c>
    </row>
    <row r="624" spans="1:93" x14ac:dyDescent="0.35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6"/>
      <c r="P624" s="96"/>
      <c r="Q624" s="95"/>
      <c r="R624" s="95"/>
      <c r="S624" s="95"/>
      <c r="T624" s="95"/>
      <c r="U624" s="95"/>
      <c r="V624" s="95"/>
      <c r="W624" s="95"/>
      <c r="X624" s="95"/>
      <c r="CK624" s="83">
        <f t="shared" si="188"/>
        <v>0</v>
      </c>
      <c r="CL624" s="1">
        <f t="shared" si="185"/>
        <v>1250</v>
      </c>
      <c r="CM624" s="1">
        <f t="shared" si="186"/>
        <v>1250</v>
      </c>
      <c r="CN624" s="83">
        <f t="shared" si="187"/>
        <v>0</v>
      </c>
      <c r="CO624" s="74" t="str">
        <f t="shared" si="184"/>
        <v/>
      </c>
    </row>
    <row r="625" spans="1:93" x14ac:dyDescent="0.35">
      <c r="A625" s="95"/>
      <c r="B625" s="95"/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6"/>
      <c r="P625" s="96"/>
      <c r="Q625" s="95"/>
      <c r="R625" s="95"/>
      <c r="S625" s="95"/>
      <c r="T625" s="95"/>
      <c r="U625" s="95"/>
      <c r="V625" s="95"/>
      <c r="W625" s="95"/>
      <c r="X625" s="95"/>
      <c r="CK625" s="83">
        <f t="shared" si="188"/>
        <v>0</v>
      </c>
      <c r="CL625" s="1">
        <f t="shared" si="185"/>
        <v>1250</v>
      </c>
      <c r="CM625" s="1">
        <f t="shared" si="186"/>
        <v>1250</v>
      </c>
      <c r="CN625" s="83">
        <f t="shared" si="187"/>
        <v>0</v>
      </c>
      <c r="CO625" s="74" t="str">
        <f t="shared" si="184"/>
        <v/>
      </c>
    </row>
    <row r="626" spans="1:93" x14ac:dyDescent="0.35">
      <c r="A626" s="95"/>
      <c r="B626" s="95"/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M626" s="95"/>
      <c r="N626" s="95"/>
      <c r="O626" s="96"/>
      <c r="P626" s="96"/>
      <c r="Q626" s="95"/>
      <c r="R626" s="95"/>
      <c r="S626" s="95"/>
      <c r="T626" s="95"/>
      <c r="U626" s="95"/>
      <c r="V626" s="95"/>
      <c r="W626" s="95"/>
      <c r="X626" s="95"/>
      <c r="CK626" s="83">
        <f t="shared" si="188"/>
        <v>0</v>
      </c>
      <c r="CL626" s="1">
        <f t="shared" si="185"/>
        <v>1250</v>
      </c>
      <c r="CM626" s="1">
        <f t="shared" si="186"/>
        <v>1250</v>
      </c>
      <c r="CN626" s="83">
        <f t="shared" si="187"/>
        <v>0</v>
      </c>
      <c r="CO626" s="74" t="str">
        <f t="shared" si="184"/>
        <v/>
      </c>
    </row>
    <row r="627" spans="1:93" x14ac:dyDescent="0.35">
      <c r="A627" s="95"/>
      <c r="B627" s="95"/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M627" s="95"/>
      <c r="N627" s="95"/>
      <c r="O627" s="96"/>
      <c r="P627" s="96"/>
      <c r="Q627" s="95"/>
      <c r="R627" s="95"/>
      <c r="S627" s="95"/>
      <c r="T627" s="95"/>
      <c r="U627" s="95"/>
      <c r="V627" s="95"/>
      <c r="W627" s="95"/>
      <c r="X627" s="95"/>
      <c r="CK627" s="83">
        <f t="shared" si="188"/>
        <v>0</v>
      </c>
      <c r="CL627" s="1">
        <f t="shared" si="185"/>
        <v>1250</v>
      </c>
      <c r="CM627" s="1">
        <f t="shared" si="186"/>
        <v>1250</v>
      </c>
      <c r="CN627" s="83">
        <f t="shared" si="187"/>
        <v>0</v>
      </c>
      <c r="CO627" s="74" t="str">
        <f t="shared" si="184"/>
        <v/>
      </c>
    </row>
    <row r="628" spans="1:93" x14ac:dyDescent="0.35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6"/>
      <c r="P628" s="96"/>
      <c r="Q628" s="95"/>
      <c r="R628" s="95"/>
      <c r="S628" s="95"/>
      <c r="T628" s="95"/>
      <c r="U628" s="95"/>
      <c r="V628" s="95"/>
      <c r="W628" s="95"/>
      <c r="X628" s="95"/>
      <c r="CK628" s="83">
        <f t="shared" si="188"/>
        <v>0</v>
      </c>
      <c r="CL628" s="1">
        <f t="shared" si="185"/>
        <v>1250</v>
      </c>
      <c r="CM628" s="1">
        <f t="shared" si="186"/>
        <v>1250</v>
      </c>
      <c r="CN628" s="83">
        <f t="shared" si="187"/>
        <v>0</v>
      </c>
      <c r="CO628" s="74" t="str">
        <f t="shared" si="184"/>
        <v/>
      </c>
    </row>
    <row r="629" spans="1:93" x14ac:dyDescent="0.35">
      <c r="A629" s="95"/>
      <c r="B629" s="95"/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M629" s="95"/>
      <c r="N629" s="95"/>
      <c r="O629" s="96"/>
      <c r="P629" s="96"/>
      <c r="Q629" s="95"/>
      <c r="R629" s="95"/>
      <c r="S629" s="95"/>
      <c r="T629" s="95"/>
      <c r="U629" s="95"/>
      <c r="V629" s="95"/>
      <c r="W629" s="95"/>
      <c r="X629" s="95"/>
      <c r="CK629" s="83">
        <f t="shared" si="188"/>
        <v>0</v>
      </c>
      <c r="CL629" s="1">
        <f t="shared" si="185"/>
        <v>1250</v>
      </c>
      <c r="CM629" s="1">
        <f t="shared" si="186"/>
        <v>1250</v>
      </c>
      <c r="CN629" s="83">
        <f t="shared" si="187"/>
        <v>0</v>
      </c>
      <c r="CO629" s="74" t="str">
        <f t="shared" si="184"/>
        <v/>
      </c>
    </row>
    <row r="630" spans="1:93" x14ac:dyDescent="0.35">
      <c r="A630" s="95"/>
      <c r="B630" s="95"/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6"/>
      <c r="P630" s="96"/>
      <c r="Q630" s="95"/>
      <c r="R630" s="95"/>
      <c r="S630" s="95"/>
      <c r="T630" s="95"/>
      <c r="U630" s="95"/>
      <c r="V630" s="95"/>
      <c r="W630" s="95"/>
      <c r="X630" s="95"/>
      <c r="CK630" s="83">
        <f t="shared" si="188"/>
        <v>0</v>
      </c>
      <c r="CL630" s="1">
        <f t="shared" si="185"/>
        <v>1250</v>
      </c>
      <c r="CM630" s="1">
        <f t="shared" si="186"/>
        <v>1250</v>
      </c>
      <c r="CN630" s="83">
        <f t="shared" si="187"/>
        <v>0</v>
      </c>
      <c r="CO630" s="74" t="str">
        <f t="shared" si="184"/>
        <v/>
      </c>
    </row>
    <row r="631" spans="1:93" x14ac:dyDescent="0.35">
      <c r="A631" s="95"/>
      <c r="B631" s="95"/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M631" s="95"/>
      <c r="N631" s="95"/>
      <c r="O631" s="96"/>
      <c r="P631" s="96"/>
      <c r="Q631" s="95"/>
      <c r="R631" s="95"/>
      <c r="S631" s="95"/>
      <c r="T631" s="95"/>
      <c r="U631" s="95"/>
      <c r="V631" s="95"/>
      <c r="W631" s="95"/>
      <c r="X631" s="95"/>
      <c r="CK631" s="83">
        <f t="shared" si="188"/>
        <v>0</v>
      </c>
      <c r="CL631" s="1">
        <f t="shared" si="185"/>
        <v>1250</v>
      </c>
      <c r="CM631" s="1">
        <f t="shared" si="186"/>
        <v>1250</v>
      </c>
      <c r="CN631" s="83">
        <f t="shared" si="187"/>
        <v>0</v>
      </c>
      <c r="CO631" s="74" t="str">
        <f t="shared" si="184"/>
        <v/>
      </c>
    </row>
    <row r="632" spans="1:93" x14ac:dyDescent="0.35">
      <c r="A632" s="95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6"/>
      <c r="P632" s="96"/>
      <c r="Q632" s="95"/>
      <c r="R632" s="95"/>
      <c r="S632" s="95"/>
      <c r="T632" s="95"/>
      <c r="U632" s="95"/>
      <c r="V632" s="95"/>
      <c r="W632" s="95"/>
      <c r="X632" s="95"/>
      <c r="CK632" s="83">
        <f t="shared" si="188"/>
        <v>0</v>
      </c>
      <c r="CL632" s="1">
        <f t="shared" si="185"/>
        <v>1250</v>
      </c>
      <c r="CM632" s="1">
        <f t="shared" si="186"/>
        <v>1250</v>
      </c>
      <c r="CN632" s="83">
        <f t="shared" si="187"/>
        <v>0</v>
      </c>
      <c r="CO632" s="74" t="str">
        <f t="shared" si="184"/>
        <v/>
      </c>
    </row>
    <row r="633" spans="1:93" x14ac:dyDescent="0.35">
      <c r="A633" s="95"/>
      <c r="B633" s="95"/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M633" s="95"/>
      <c r="N633" s="95"/>
      <c r="O633" s="96"/>
      <c r="P633" s="96"/>
      <c r="Q633" s="95"/>
      <c r="R633" s="95"/>
      <c r="S633" s="95"/>
      <c r="T633" s="95"/>
      <c r="U633" s="95"/>
      <c r="V633" s="95"/>
      <c r="W633" s="95"/>
      <c r="X633" s="95"/>
      <c r="CK633" s="83">
        <f t="shared" si="188"/>
        <v>0</v>
      </c>
      <c r="CL633" s="1">
        <f t="shared" si="185"/>
        <v>1250</v>
      </c>
      <c r="CM633" s="1">
        <f t="shared" si="186"/>
        <v>1250</v>
      </c>
      <c r="CN633" s="83">
        <f t="shared" si="187"/>
        <v>0</v>
      </c>
      <c r="CO633" s="74" t="str">
        <f t="shared" si="184"/>
        <v/>
      </c>
    </row>
    <row r="634" spans="1:93" x14ac:dyDescent="0.35">
      <c r="A634" s="95"/>
      <c r="B634" s="95"/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6"/>
      <c r="P634" s="96"/>
      <c r="Q634" s="95"/>
      <c r="R634" s="95"/>
      <c r="S634" s="95"/>
      <c r="T634" s="95"/>
      <c r="U634" s="95"/>
      <c r="V634" s="95"/>
      <c r="W634" s="95"/>
      <c r="X634" s="95"/>
      <c r="CK634" s="83">
        <f t="shared" si="188"/>
        <v>0</v>
      </c>
      <c r="CL634" s="1">
        <f t="shared" si="185"/>
        <v>1250</v>
      </c>
      <c r="CM634" s="1">
        <f t="shared" si="186"/>
        <v>1250</v>
      </c>
      <c r="CN634" s="83">
        <f t="shared" si="187"/>
        <v>0</v>
      </c>
      <c r="CO634" s="74" t="str">
        <f t="shared" si="184"/>
        <v/>
      </c>
    </row>
    <row r="635" spans="1:93" x14ac:dyDescent="0.35">
      <c r="A635" s="95"/>
      <c r="B635" s="95"/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M635" s="95"/>
      <c r="N635" s="95"/>
      <c r="O635" s="96"/>
      <c r="P635" s="96"/>
      <c r="Q635" s="95"/>
      <c r="R635" s="95"/>
      <c r="S635" s="95"/>
      <c r="T635" s="95"/>
      <c r="U635" s="95"/>
      <c r="V635" s="95"/>
      <c r="W635" s="95"/>
      <c r="X635" s="95"/>
      <c r="CK635" s="83">
        <f t="shared" si="188"/>
        <v>0</v>
      </c>
      <c r="CL635" s="1">
        <f t="shared" si="185"/>
        <v>1250</v>
      </c>
      <c r="CM635" s="1">
        <f t="shared" si="186"/>
        <v>1250</v>
      </c>
      <c r="CN635" s="83">
        <f t="shared" si="187"/>
        <v>0</v>
      </c>
      <c r="CO635" s="74" t="str">
        <f t="shared" si="184"/>
        <v/>
      </c>
    </row>
    <row r="636" spans="1:93" x14ac:dyDescent="0.35">
      <c r="A636" s="95"/>
      <c r="B636" s="95"/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M636" s="95"/>
      <c r="N636" s="95"/>
      <c r="O636" s="96"/>
      <c r="P636" s="96"/>
      <c r="Q636" s="95"/>
      <c r="R636" s="95"/>
      <c r="S636" s="95"/>
      <c r="T636" s="95"/>
      <c r="U636" s="95"/>
      <c r="V636" s="95"/>
      <c r="W636" s="95"/>
      <c r="X636" s="95"/>
      <c r="CK636" s="83">
        <f t="shared" si="188"/>
        <v>0</v>
      </c>
      <c r="CL636" s="1">
        <f t="shared" si="185"/>
        <v>1250</v>
      </c>
      <c r="CM636" s="1">
        <f t="shared" si="186"/>
        <v>1250</v>
      </c>
      <c r="CN636" s="83">
        <f t="shared" si="187"/>
        <v>0</v>
      </c>
      <c r="CO636" s="74" t="str">
        <f t="shared" si="184"/>
        <v/>
      </c>
    </row>
    <row r="637" spans="1:93" x14ac:dyDescent="0.35">
      <c r="A637" s="95"/>
      <c r="B637" s="95"/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M637" s="95"/>
      <c r="N637" s="95"/>
      <c r="O637" s="96"/>
      <c r="P637" s="96"/>
      <c r="Q637" s="95"/>
      <c r="R637" s="95"/>
      <c r="S637" s="95"/>
      <c r="T637" s="95"/>
      <c r="U637" s="95"/>
      <c r="V637" s="95"/>
      <c r="W637" s="95"/>
      <c r="X637" s="95"/>
      <c r="CK637" s="83">
        <f t="shared" si="188"/>
        <v>0</v>
      </c>
      <c r="CL637" s="1">
        <f t="shared" si="185"/>
        <v>1250</v>
      </c>
      <c r="CM637" s="1">
        <f t="shared" si="186"/>
        <v>1250</v>
      </c>
      <c r="CN637" s="83">
        <f t="shared" si="187"/>
        <v>0</v>
      </c>
      <c r="CO637" s="74" t="str">
        <f t="shared" si="184"/>
        <v/>
      </c>
    </row>
    <row r="638" spans="1:93" x14ac:dyDescent="0.35">
      <c r="A638" s="95"/>
      <c r="B638" s="95"/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M638" s="95"/>
      <c r="N638" s="95"/>
      <c r="O638" s="96"/>
      <c r="P638" s="96"/>
      <c r="Q638" s="95"/>
      <c r="R638" s="95"/>
      <c r="S638" s="95"/>
      <c r="T638" s="95"/>
      <c r="U638" s="95"/>
      <c r="V638" s="95"/>
      <c r="W638" s="95"/>
      <c r="X638" s="95"/>
      <c r="CK638" s="83">
        <f t="shared" si="188"/>
        <v>0</v>
      </c>
      <c r="CL638" s="1">
        <f t="shared" si="185"/>
        <v>1250</v>
      </c>
      <c r="CM638" s="1">
        <f t="shared" si="186"/>
        <v>1250</v>
      </c>
      <c r="CN638" s="83">
        <f t="shared" si="187"/>
        <v>0</v>
      </c>
      <c r="CO638" s="74" t="str">
        <f t="shared" si="184"/>
        <v/>
      </c>
    </row>
    <row r="639" spans="1:93" x14ac:dyDescent="0.35">
      <c r="A639" s="95"/>
      <c r="B639" s="95"/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M639" s="95"/>
      <c r="N639" s="95"/>
      <c r="O639" s="96"/>
      <c r="P639" s="96"/>
      <c r="Q639" s="95"/>
      <c r="R639" s="95"/>
      <c r="S639" s="95"/>
      <c r="T639" s="95"/>
      <c r="U639" s="95"/>
      <c r="V639" s="95"/>
      <c r="W639" s="95"/>
      <c r="X639" s="95"/>
      <c r="CK639" s="83">
        <f t="shared" si="188"/>
        <v>0</v>
      </c>
      <c r="CL639" s="1">
        <f t="shared" si="185"/>
        <v>1250</v>
      </c>
      <c r="CM639" s="1">
        <f t="shared" si="186"/>
        <v>1250</v>
      </c>
      <c r="CN639" s="83">
        <f t="shared" si="187"/>
        <v>0</v>
      </c>
      <c r="CO639" s="74" t="str">
        <f t="shared" si="184"/>
        <v/>
      </c>
    </row>
    <row r="640" spans="1:93" x14ac:dyDescent="0.35">
      <c r="A640" s="95"/>
      <c r="B640" s="95"/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6"/>
      <c r="P640" s="96"/>
      <c r="Q640" s="95"/>
      <c r="R640" s="95"/>
      <c r="S640" s="95"/>
      <c r="T640" s="95"/>
      <c r="U640" s="95"/>
      <c r="V640" s="95"/>
      <c r="W640" s="95"/>
      <c r="X640" s="95"/>
      <c r="CK640" s="83">
        <f t="shared" si="188"/>
        <v>0</v>
      </c>
      <c r="CL640" s="1">
        <f t="shared" si="185"/>
        <v>1250</v>
      </c>
      <c r="CM640" s="1">
        <f t="shared" si="186"/>
        <v>1250</v>
      </c>
      <c r="CN640" s="83">
        <f t="shared" si="187"/>
        <v>0</v>
      </c>
      <c r="CO640" s="74" t="str">
        <f t="shared" si="184"/>
        <v/>
      </c>
    </row>
    <row r="641" spans="1:93" x14ac:dyDescent="0.35">
      <c r="A641" s="95"/>
      <c r="B641" s="95"/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M641" s="95"/>
      <c r="N641" s="95"/>
      <c r="O641" s="96"/>
      <c r="P641" s="96"/>
      <c r="Q641" s="95"/>
      <c r="R641" s="95"/>
      <c r="S641" s="95"/>
      <c r="T641" s="95"/>
      <c r="U641" s="95"/>
      <c r="V641" s="95"/>
      <c r="W641" s="95"/>
      <c r="X641" s="95"/>
      <c r="CK641" s="83">
        <f t="shared" si="188"/>
        <v>0</v>
      </c>
      <c r="CL641" s="1">
        <f t="shared" si="185"/>
        <v>1250</v>
      </c>
      <c r="CM641" s="1">
        <f t="shared" si="186"/>
        <v>1250</v>
      </c>
      <c r="CN641" s="83">
        <f t="shared" si="187"/>
        <v>0</v>
      </c>
      <c r="CO641" s="74" t="str">
        <f t="shared" si="184"/>
        <v/>
      </c>
    </row>
    <row r="642" spans="1:93" x14ac:dyDescent="0.35">
      <c r="A642" s="95"/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6"/>
      <c r="P642" s="96"/>
      <c r="Q642" s="95"/>
      <c r="R642" s="95"/>
      <c r="S642" s="95"/>
      <c r="T642" s="95"/>
      <c r="U642" s="95"/>
      <c r="V642" s="95"/>
      <c r="W642" s="95"/>
      <c r="X642" s="95"/>
      <c r="CK642" s="83">
        <f t="shared" si="188"/>
        <v>0</v>
      </c>
      <c r="CL642" s="1">
        <f t="shared" si="185"/>
        <v>1250</v>
      </c>
      <c r="CM642" s="1">
        <f t="shared" si="186"/>
        <v>1250</v>
      </c>
      <c r="CN642" s="83">
        <f t="shared" si="187"/>
        <v>0</v>
      </c>
      <c r="CO642" s="74" t="str">
        <f t="shared" si="184"/>
        <v/>
      </c>
    </row>
    <row r="643" spans="1:93" x14ac:dyDescent="0.35">
      <c r="A643" s="95"/>
      <c r="B643" s="95"/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M643" s="95"/>
      <c r="N643" s="95"/>
      <c r="O643" s="96"/>
      <c r="P643" s="96"/>
      <c r="Q643" s="95"/>
      <c r="R643" s="95"/>
      <c r="S643" s="95"/>
      <c r="T643" s="95"/>
      <c r="U643" s="95"/>
      <c r="V643" s="95"/>
      <c r="W643" s="95"/>
      <c r="X643" s="95"/>
      <c r="CK643" s="83">
        <f t="shared" si="188"/>
        <v>0</v>
      </c>
      <c r="CL643" s="1">
        <f t="shared" si="185"/>
        <v>1250</v>
      </c>
      <c r="CM643" s="1">
        <f t="shared" si="186"/>
        <v>1250</v>
      </c>
      <c r="CN643" s="83">
        <f t="shared" si="187"/>
        <v>0</v>
      </c>
      <c r="CO643" s="74" t="str">
        <f t="shared" si="184"/>
        <v/>
      </c>
    </row>
    <row r="644" spans="1:93" x14ac:dyDescent="0.35">
      <c r="A644" s="95"/>
      <c r="B644" s="95"/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6"/>
      <c r="P644" s="96"/>
      <c r="Q644" s="95"/>
      <c r="R644" s="95"/>
      <c r="S644" s="95"/>
      <c r="T644" s="95"/>
      <c r="U644" s="95"/>
      <c r="V644" s="95"/>
      <c r="W644" s="95"/>
      <c r="X644" s="95"/>
      <c r="CK644" s="83">
        <f t="shared" si="188"/>
        <v>0</v>
      </c>
      <c r="CL644" s="1">
        <f t="shared" si="185"/>
        <v>1250</v>
      </c>
      <c r="CM644" s="1">
        <f t="shared" si="186"/>
        <v>1250</v>
      </c>
      <c r="CN644" s="83">
        <f t="shared" si="187"/>
        <v>0</v>
      </c>
      <c r="CO644" s="74" t="str">
        <f t="shared" si="184"/>
        <v/>
      </c>
    </row>
    <row r="645" spans="1:93" x14ac:dyDescent="0.35">
      <c r="A645" s="95"/>
      <c r="B645" s="95"/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M645" s="95"/>
      <c r="N645" s="95"/>
      <c r="O645" s="96"/>
      <c r="P645" s="96"/>
      <c r="Q645" s="95"/>
      <c r="R645" s="95"/>
      <c r="S645" s="95"/>
      <c r="T645" s="95"/>
      <c r="U645" s="95"/>
      <c r="V645" s="95"/>
      <c r="W645" s="95"/>
      <c r="X645" s="95"/>
      <c r="CK645" s="83">
        <f t="shared" si="188"/>
        <v>0</v>
      </c>
      <c r="CL645" s="1">
        <f t="shared" si="185"/>
        <v>1250</v>
      </c>
      <c r="CM645" s="1">
        <f t="shared" si="186"/>
        <v>1250</v>
      </c>
      <c r="CN645" s="83">
        <f t="shared" si="187"/>
        <v>0</v>
      </c>
      <c r="CO645" s="74" t="str">
        <f t="shared" si="184"/>
        <v/>
      </c>
    </row>
    <row r="646" spans="1:93" x14ac:dyDescent="0.35">
      <c r="A646" s="95"/>
      <c r="B646" s="95"/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M646" s="95"/>
      <c r="N646" s="95"/>
      <c r="O646" s="96"/>
      <c r="P646" s="96"/>
      <c r="Q646" s="95"/>
      <c r="R646" s="95"/>
      <c r="S646" s="95"/>
      <c r="T646" s="95"/>
      <c r="U646" s="95"/>
      <c r="V646" s="95"/>
      <c r="W646" s="95"/>
      <c r="X646" s="95"/>
      <c r="CK646" s="83">
        <f t="shared" si="188"/>
        <v>0</v>
      </c>
      <c r="CL646" s="1">
        <f t="shared" si="185"/>
        <v>1250</v>
      </c>
      <c r="CM646" s="1">
        <f t="shared" si="186"/>
        <v>1250</v>
      </c>
      <c r="CN646" s="83">
        <f t="shared" si="187"/>
        <v>0</v>
      </c>
      <c r="CO646" s="74" t="str">
        <f t="shared" si="184"/>
        <v/>
      </c>
    </row>
    <row r="647" spans="1:93" x14ac:dyDescent="0.35">
      <c r="A647" s="95"/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6"/>
      <c r="P647" s="96"/>
      <c r="Q647" s="95"/>
      <c r="R647" s="95"/>
      <c r="S647" s="95"/>
      <c r="T647" s="95"/>
      <c r="U647" s="95"/>
      <c r="V647" s="95"/>
      <c r="W647" s="95"/>
      <c r="X647" s="95"/>
      <c r="CK647" s="83">
        <f t="shared" si="188"/>
        <v>0</v>
      </c>
      <c r="CL647" s="1">
        <f t="shared" si="185"/>
        <v>1250</v>
      </c>
      <c r="CM647" s="1">
        <f t="shared" si="186"/>
        <v>1250</v>
      </c>
      <c r="CN647" s="83">
        <f t="shared" si="187"/>
        <v>0</v>
      </c>
      <c r="CO647" s="74" t="str">
        <f t="shared" si="184"/>
        <v/>
      </c>
    </row>
    <row r="648" spans="1:93" x14ac:dyDescent="0.35">
      <c r="A648" s="95"/>
      <c r="B648" s="95"/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M648" s="95"/>
      <c r="N648" s="95"/>
      <c r="O648" s="96"/>
      <c r="P648" s="96"/>
      <c r="Q648" s="95"/>
      <c r="R648" s="95"/>
      <c r="S648" s="95"/>
      <c r="T648" s="95"/>
      <c r="U648" s="95"/>
      <c r="V648" s="95"/>
      <c r="W648" s="95"/>
      <c r="X648" s="95"/>
      <c r="CK648" s="83">
        <f t="shared" si="188"/>
        <v>0</v>
      </c>
      <c r="CL648" s="1">
        <f t="shared" si="185"/>
        <v>1250</v>
      </c>
      <c r="CM648" s="1">
        <f t="shared" si="186"/>
        <v>1250</v>
      </c>
      <c r="CN648" s="83">
        <f t="shared" si="187"/>
        <v>0</v>
      </c>
      <c r="CO648" s="74" t="str">
        <f t="shared" si="184"/>
        <v/>
      </c>
    </row>
    <row r="649" spans="1:93" x14ac:dyDescent="0.35">
      <c r="A649" s="95"/>
      <c r="B649" s="95"/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6"/>
      <c r="P649" s="96"/>
      <c r="Q649" s="95"/>
      <c r="R649" s="95"/>
      <c r="S649" s="95"/>
      <c r="T649" s="95"/>
      <c r="U649" s="95"/>
      <c r="V649" s="95"/>
      <c r="W649" s="95"/>
      <c r="X649" s="95"/>
      <c r="CK649" s="83">
        <f t="shared" si="188"/>
        <v>0</v>
      </c>
      <c r="CL649" s="1">
        <f t="shared" si="185"/>
        <v>1250</v>
      </c>
      <c r="CM649" s="1">
        <f t="shared" si="186"/>
        <v>1250</v>
      </c>
      <c r="CN649" s="83">
        <f t="shared" si="187"/>
        <v>0</v>
      </c>
      <c r="CO649" s="74" t="str">
        <f t="shared" si="184"/>
        <v/>
      </c>
    </row>
    <row r="650" spans="1:93" x14ac:dyDescent="0.35">
      <c r="A650" s="95"/>
      <c r="B650" s="95"/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6"/>
      <c r="P650" s="96"/>
      <c r="Q650" s="95"/>
      <c r="R650" s="95"/>
      <c r="S650" s="95"/>
      <c r="T650" s="95"/>
      <c r="U650" s="95"/>
      <c r="V650" s="95"/>
      <c r="W650" s="95"/>
      <c r="X650" s="95"/>
      <c r="CK650" s="83">
        <f t="shared" si="188"/>
        <v>0</v>
      </c>
      <c r="CL650" s="1">
        <f t="shared" si="185"/>
        <v>1250</v>
      </c>
      <c r="CM650" s="1">
        <f t="shared" si="186"/>
        <v>1250</v>
      </c>
      <c r="CN650" s="83">
        <f t="shared" si="187"/>
        <v>0</v>
      </c>
      <c r="CO650" s="74" t="str">
        <f t="shared" si="184"/>
        <v/>
      </c>
    </row>
    <row r="651" spans="1:93" x14ac:dyDescent="0.35">
      <c r="A651" s="95"/>
      <c r="B651" s="95"/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M651" s="95"/>
      <c r="N651" s="95"/>
      <c r="O651" s="96"/>
      <c r="P651" s="96"/>
      <c r="Q651" s="95"/>
      <c r="R651" s="95"/>
      <c r="S651" s="95"/>
      <c r="T651" s="95"/>
      <c r="U651" s="95"/>
      <c r="V651" s="95"/>
      <c r="W651" s="95"/>
      <c r="X651" s="95"/>
      <c r="CK651" s="83">
        <f t="shared" si="188"/>
        <v>0</v>
      </c>
      <c r="CL651" s="1">
        <f t="shared" si="185"/>
        <v>1250</v>
      </c>
      <c r="CM651" s="1">
        <f t="shared" si="186"/>
        <v>1250</v>
      </c>
      <c r="CN651" s="83">
        <f t="shared" si="187"/>
        <v>0</v>
      </c>
      <c r="CO651" s="74" t="str">
        <f t="shared" si="184"/>
        <v/>
      </c>
    </row>
    <row r="652" spans="1:93" x14ac:dyDescent="0.35">
      <c r="A652" s="95"/>
      <c r="B652" s="95"/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6"/>
      <c r="P652" s="96"/>
      <c r="Q652" s="95"/>
      <c r="R652" s="95"/>
      <c r="S652" s="95"/>
      <c r="T652" s="95"/>
      <c r="U652" s="95"/>
      <c r="V652" s="95"/>
      <c r="W652" s="95"/>
      <c r="X652" s="95"/>
      <c r="CK652" s="83">
        <f t="shared" si="188"/>
        <v>0</v>
      </c>
      <c r="CL652" s="1">
        <f t="shared" si="185"/>
        <v>1250</v>
      </c>
      <c r="CM652" s="1">
        <f t="shared" si="186"/>
        <v>1250</v>
      </c>
      <c r="CN652" s="83">
        <f t="shared" si="187"/>
        <v>0</v>
      </c>
      <c r="CO652" s="74" t="str">
        <f t="shared" si="184"/>
        <v/>
      </c>
    </row>
    <row r="653" spans="1:93" x14ac:dyDescent="0.35">
      <c r="A653" s="95"/>
      <c r="B653" s="95"/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M653" s="95"/>
      <c r="N653" s="95"/>
      <c r="O653" s="96"/>
      <c r="P653" s="96"/>
      <c r="Q653" s="95"/>
      <c r="R653" s="95"/>
      <c r="S653" s="95"/>
      <c r="T653" s="95"/>
      <c r="U653" s="95"/>
      <c r="V653" s="95"/>
      <c r="W653" s="95"/>
      <c r="X653" s="95"/>
      <c r="CK653" s="83">
        <f t="shared" si="188"/>
        <v>0</v>
      </c>
      <c r="CL653" s="1">
        <f t="shared" si="185"/>
        <v>1250</v>
      </c>
      <c r="CM653" s="1">
        <f t="shared" si="186"/>
        <v>1250</v>
      </c>
      <c r="CN653" s="83">
        <f t="shared" si="187"/>
        <v>0</v>
      </c>
      <c r="CO653" s="74" t="str">
        <f t="shared" si="184"/>
        <v/>
      </c>
    </row>
    <row r="654" spans="1:93" x14ac:dyDescent="0.35">
      <c r="A654" s="95"/>
      <c r="B654" s="95"/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6"/>
      <c r="P654" s="96"/>
      <c r="Q654" s="95"/>
      <c r="R654" s="95"/>
      <c r="S654" s="95"/>
      <c r="T654" s="95"/>
      <c r="U654" s="95"/>
      <c r="V654" s="95"/>
      <c r="W654" s="95"/>
      <c r="X654" s="95"/>
      <c r="CK654" s="83">
        <f t="shared" si="188"/>
        <v>0</v>
      </c>
      <c r="CL654" s="1">
        <f t="shared" si="185"/>
        <v>1250</v>
      </c>
      <c r="CM654" s="1">
        <f t="shared" si="186"/>
        <v>1250</v>
      </c>
      <c r="CN654" s="83">
        <f t="shared" si="187"/>
        <v>0</v>
      </c>
      <c r="CO654" s="74" t="str">
        <f t="shared" si="184"/>
        <v/>
      </c>
    </row>
    <row r="655" spans="1:93" x14ac:dyDescent="0.35">
      <c r="A655" s="95"/>
      <c r="B655" s="95"/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M655" s="95"/>
      <c r="N655" s="95"/>
      <c r="O655" s="96"/>
      <c r="P655" s="96"/>
      <c r="Q655" s="95"/>
      <c r="R655" s="95"/>
      <c r="S655" s="95"/>
      <c r="T655" s="95"/>
      <c r="U655" s="95"/>
      <c r="V655" s="95"/>
      <c r="W655" s="95"/>
      <c r="X655" s="95"/>
      <c r="CK655" s="83">
        <f t="shared" si="188"/>
        <v>0</v>
      </c>
      <c r="CL655" s="1">
        <f t="shared" si="185"/>
        <v>1250</v>
      </c>
      <c r="CM655" s="1">
        <f t="shared" si="186"/>
        <v>1250</v>
      </c>
      <c r="CN655" s="83">
        <f t="shared" si="187"/>
        <v>0</v>
      </c>
      <c r="CO655" s="74" t="str">
        <f t="shared" si="184"/>
        <v/>
      </c>
    </row>
    <row r="656" spans="1:93" x14ac:dyDescent="0.35">
      <c r="A656" s="95"/>
      <c r="B656" s="95"/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M656" s="95"/>
      <c r="N656" s="95"/>
      <c r="O656" s="96"/>
      <c r="P656" s="96"/>
      <c r="Q656" s="95"/>
      <c r="R656" s="95"/>
      <c r="S656" s="95"/>
      <c r="T656" s="95"/>
      <c r="U656" s="95"/>
      <c r="V656" s="95"/>
      <c r="W656" s="95"/>
      <c r="X656" s="95"/>
      <c r="CK656" s="83">
        <f t="shared" si="188"/>
        <v>0</v>
      </c>
      <c r="CL656" s="1">
        <f t="shared" si="185"/>
        <v>1250</v>
      </c>
      <c r="CM656" s="1">
        <f t="shared" si="186"/>
        <v>1250</v>
      </c>
      <c r="CN656" s="83">
        <f t="shared" si="187"/>
        <v>0</v>
      </c>
      <c r="CO656" s="74" t="str">
        <f t="shared" si="184"/>
        <v/>
      </c>
    </row>
    <row r="657" spans="1:93" x14ac:dyDescent="0.35">
      <c r="A657" s="95"/>
      <c r="B657" s="95"/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6"/>
      <c r="P657" s="96"/>
      <c r="Q657" s="95"/>
      <c r="R657" s="95"/>
      <c r="S657" s="95"/>
      <c r="T657" s="95"/>
      <c r="U657" s="95"/>
      <c r="V657" s="95"/>
      <c r="W657" s="95"/>
      <c r="X657" s="95"/>
      <c r="CK657" s="83">
        <f t="shared" si="188"/>
        <v>0</v>
      </c>
      <c r="CL657" s="1">
        <f t="shared" si="185"/>
        <v>1250</v>
      </c>
      <c r="CM657" s="1">
        <f t="shared" si="186"/>
        <v>1250</v>
      </c>
      <c r="CN657" s="83">
        <f t="shared" si="187"/>
        <v>0</v>
      </c>
      <c r="CO657" s="74" t="str">
        <f t="shared" si="184"/>
        <v/>
      </c>
    </row>
    <row r="658" spans="1:93" x14ac:dyDescent="0.35">
      <c r="A658" s="95"/>
      <c r="B658" s="95"/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6"/>
      <c r="P658" s="96"/>
      <c r="Q658" s="95"/>
      <c r="R658" s="95"/>
      <c r="S658" s="95"/>
      <c r="T658" s="95"/>
      <c r="U658" s="95"/>
      <c r="V658" s="95"/>
      <c r="W658" s="95"/>
      <c r="X658" s="95"/>
      <c r="CK658" s="83">
        <f t="shared" si="188"/>
        <v>0</v>
      </c>
      <c r="CL658" s="1">
        <f t="shared" si="185"/>
        <v>1250</v>
      </c>
      <c r="CM658" s="1">
        <f t="shared" si="186"/>
        <v>1250</v>
      </c>
      <c r="CN658" s="83">
        <f t="shared" si="187"/>
        <v>0</v>
      </c>
      <c r="CO658" s="74" t="str">
        <f t="shared" si="184"/>
        <v/>
      </c>
    </row>
    <row r="659" spans="1:93" x14ac:dyDescent="0.35">
      <c r="A659" s="95"/>
      <c r="B659" s="95"/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M659" s="95"/>
      <c r="N659" s="95"/>
      <c r="O659" s="96"/>
      <c r="P659" s="96"/>
      <c r="Q659" s="95"/>
      <c r="R659" s="95"/>
      <c r="S659" s="95"/>
      <c r="T659" s="95"/>
      <c r="U659" s="95"/>
      <c r="V659" s="95"/>
      <c r="W659" s="95"/>
      <c r="X659" s="95"/>
      <c r="CK659" s="83">
        <f t="shared" si="188"/>
        <v>0</v>
      </c>
      <c r="CL659" s="1">
        <f t="shared" si="185"/>
        <v>1250</v>
      </c>
      <c r="CM659" s="1">
        <f t="shared" si="186"/>
        <v>1250</v>
      </c>
      <c r="CN659" s="83">
        <f t="shared" si="187"/>
        <v>0</v>
      </c>
      <c r="CO659" s="74" t="str">
        <f t="shared" si="184"/>
        <v/>
      </c>
    </row>
    <row r="660" spans="1:93" x14ac:dyDescent="0.35">
      <c r="A660" s="95"/>
      <c r="B660" s="95"/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6"/>
      <c r="P660" s="96"/>
      <c r="Q660" s="95"/>
      <c r="R660" s="95"/>
      <c r="S660" s="95"/>
      <c r="T660" s="95"/>
      <c r="U660" s="95"/>
      <c r="V660" s="95"/>
      <c r="W660" s="95"/>
      <c r="X660" s="95"/>
      <c r="CK660" s="83">
        <f t="shared" si="188"/>
        <v>0</v>
      </c>
      <c r="CL660" s="1">
        <f t="shared" si="185"/>
        <v>1250</v>
      </c>
      <c r="CM660" s="1">
        <f t="shared" si="186"/>
        <v>1250</v>
      </c>
      <c r="CN660" s="83">
        <f t="shared" si="187"/>
        <v>0</v>
      </c>
      <c r="CO660" s="74" t="str">
        <f t="shared" si="184"/>
        <v/>
      </c>
    </row>
    <row r="661" spans="1:93" x14ac:dyDescent="0.35">
      <c r="A661" s="95"/>
      <c r="B661" s="95"/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M661" s="95"/>
      <c r="N661" s="95"/>
      <c r="O661" s="96"/>
      <c r="P661" s="96"/>
      <c r="Q661" s="95"/>
      <c r="R661" s="95"/>
      <c r="S661" s="95"/>
      <c r="T661" s="95"/>
      <c r="U661" s="95"/>
      <c r="V661" s="95"/>
      <c r="W661" s="95"/>
      <c r="X661" s="95"/>
      <c r="CK661" s="83">
        <f t="shared" si="188"/>
        <v>0</v>
      </c>
      <c r="CL661" s="1">
        <f t="shared" si="185"/>
        <v>1250</v>
      </c>
      <c r="CM661" s="1">
        <f t="shared" si="186"/>
        <v>1250</v>
      </c>
      <c r="CN661" s="83">
        <f t="shared" si="187"/>
        <v>0</v>
      </c>
      <c r="CO661" s="74" t="str">
        <f t="shared" si="184"/>
        <v/>
      </c>
    </row>
    <row r="662" spans="1:93" x14ac:dyDescent="0.35">
      <c r="A662" s="95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6"/>
      <c r="P662" s="96"/>
      <c r="Q662" s="95"/>
      <c r="R662" s="95"/>
      <c r="S662" s="95"/>
      <c r="T662" s="95"/>
      <c r="U662" s="95"/>
      <c r="V662" s="95"/>
      <c r="W662" s="95"/>
      <c r="X662" s="95"/>
      <c r="CK662" s="83">
        <f t="shared" si="188"/>
        <v>0</v>
      </c>
      <c r="CL662" s="1">
        <f t="shared" si="185"/>
        <v>1250</v>
      </c>
      <c r="CM662" s="1">
        <f t="shared" si="186"/>
        <v>1250</v>
      </c>
      <c r="CN662" s="83">
        <f t="shared" si="187"/>
        <v>0</v>
      </c>
      <c r="CO662" s="74" t="str">
        <f t="shared" si="184"/>
        <v/>
      </c>
    </row>
    <row r="663" spans="1:93" x14ac:dyDescent="0.35">
      <c r="A663" s="95"/>
      <c r="B663" s="95"/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6"/>
      <c r="P663" s="96"/>
      <c r="Q663" s="95"/>
      <c r="R663" s="95"/>
      <c r="S663" s="95"/>
      <c r="T663" s="95"/>
      <c r="U663" s="95"/>
      <c r="V663" s="95"/>
      <c r="W663" s="95"/>
      <c r="X663" s="95"/>
      <c r="CK663" s="83">
        <f t="shared" si="188"/>
        <v>0</v>
      </c>
      <c r="CL663" s="1">
        <f t="shared" si="185"/>
        <v>1250</v>
      </c>
      <c r="CM663" s="1">
        <f t="shared" si="186"/>
        <v>1250</v>
      </c>
      <c r="CN663" s="83">
        <f t="shared" si="187"/>
        <v>0</v>
      </c>
      <c r="CO663" s="74" t="str">
        <f t="shared" si="184"/>
        <v/>
      </c>
    </row>
    <row r="664" spans="1:93" x14ac:dyDescent="0.35">
      <c r="A664" s="95"/>
      <c r="B664" s="95"/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6"/>
      <c r="P664" s="96"/>
      <c r="Q664" s="95"/>
      <c r="R664" s="95"/>
      <c r="S664" s="95"/>
      <c r="T664" s="95"/>
      <c r="U664" s="95"/>
      <c r="V664" s="95"/>
      <c r="W664" s="95"/>
      <c r="X664" s="95"/>
      <c r="CK664" s="83">
        <f t="shared" si="188"/>
        <v>0</v>
      </c>
      <c r="CL664" s="1">
        <f t="shared" si="185"/>
        <v>1250</v>
      </c>
      <c r="CM664" s="1">
        <f t="shared" si="186"/>
        <v>1250</v>
      </c>
      <c r="CN664" s="83">
        <f t="shared" si="187"/>
        <v>0</v>
      </c>
      <c r="CO664" s="74" t="str">
        <f t="shared" si="184"/>
        <v/>
      </c>
    </row>
    <row r="665" spans="1:93" x14ac:dyDescent="0.35">
      <c r="A665" s="95"/>
      <c r="B665" s="95"/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6"/>
      <c r="P665" s="96"/>
      <c r="Q665" s="95"/>
      <c r="R665" s="95"/>
      <c r="S665" s="95"/>
      <c r="T665" s="95"/>
      <c r="U665" s="95"/>
      <c r="V665" s="95"/>
      <c r="W665" s="95"/>
      <c r="X665" s="95"/>
      <c r="CK665" s="83">
        <f t="shared" si="188"/>
        <v>0</v>
      </c>
      <c r="CL665" s="1">
        <f t="shared" si="185"/>
        <v>1250</v>
      </c>
      <c r="CM665" s="1">
        <f t="shared" si="186"/>
        <v>1250</v>
      </c>
      <c r="CN665" s="83">
        <f t="shared" si="187"/>
        <v>0</v>
      </c>
      <c r="CO665" s="74" t="str">
        <f t="shared" si="184"/>
        <v/>
      </c>
    </row>
    <row r="666" spans="1:93" x14ac:dyDescent="0.35">
      <c r="A666" s="95"/>
      <c r="B666" s="95"/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M666" s="95"/>
      <c r="N666" s="95"/>
      <c r="O666" s="96"/>
      <c r="P666" s="96"/>
      <c r="Q666" s="95"/>
      <c r="R666" s="95"/>
      <c r="S666" s="95"/>
      <c r="T666" s="95"/>
      <c r="U666" s="95"/>
      <c r="V666" s="95"/>
      <c r="W666" s="95"/>
      <c r="X666" s="95"/>
      <c r="CK666" s="83">
        <f t="shared" si="188"/>
        <v>0</v>
      </c>
      <c r="CL666" s="1">
        <f t="shared" si="185"/>
        <v>1250</v>
      </c>
      <c r="CM666" s="1">
        <f t="shared" si="186"/>
        <v>1250</v>
      </c>
      <c r="CN666" s="83">
        <f t="shared" si="187"/>
        <v>0</v>
      </c>
      <c r="CO666" s="74" t="str">
        <f t="shared" si="184"/>
        <v/>
      </c>
    </row>
    <row r="667" spans="1:93" x14ac:dyDescent="0.35">
      <c r="A667" s="95"/>
      <c r="B667" s="95"/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6"/>
      <c r="P667" s="96"/>
      <c r="Q667" s="95"/>
      <c r="R667" s="95"/>
      <c r="S667" s="95"/>
      <c r="T667" s="95"/>
      <c r="U667" s="95"/>
      <c r="V667" s="95"/>
      <c r="W667" s="95"/>
      <c r="X667" s="95"/>
      <c r="CK667" s="83">
        <f t="shared" si="188"/>
        <v>0</v>
      </c>
      <c r="CL667" s="1">
        <f t="shared" si="185"/>
        <v>1250</v>
      </c>
      <c r="CM667" s="1">
        <f t="shared" si="186"/>
        <v>1250</v>
      </c>
      <c r="CN667" s="83">
        <f t="shared" si="187"/>
        <v>0</v>
      </c>
      <c r="CO667" s="74" t="str">
        <f t="shared" si="184"/>
        <v/>
      </c>
    </row>
    <row r="668" spans="1:93" x14ac:dyDescent="0.35">
      <c r="A668" s="95"/>
      <c r="B668" s="95"/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M668" s="95"/>
      <c r="N668" s="95"/>
      <c r="O668" s="96"/>
      <c r="P668" s="96"/>
      <c r="Q668" s="95"/>
      <c r="R668" s="95"/>
      <c r="S668" s="95"/>
      <c r="T668" s="95"/>
      <c r="U668" s="95"/>
      <c r="V668" s="95"/>
      <c r="W668" s="95"/>
      <c r="X668" s="95"/>
      <c r="CK668" s="83">
        <f t="shared" si="188"/>
        <v>0</v>
      </c>
      <c r="CL668" s="1">
        <f t="shared" si="185"/>
        <v>1250</v>
      </c>
      <c r="CM668" s="1">
        <f t="shared" si="186"/>
        <v>1250</v>
      </c>
      <c r="CN668" s="83">
        <f t="shared" si="187"/>
        <v>0</v>
      </c>
      <c r="CO668" s="74" t="str">
        <f t="shared" ref="CO668:CO731" si="189">IF(CN667&lt;1,"",CO667+1)</f>
        <v/>
      </c>
    </row>
    <row r="669" spans="1:93" x14ac:dyDescent="0.35">
      <c r="A669" s="95"/>
      <c r="B669" s="95"/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M669" s="95"/>
      <c r="N669" s="95"/>
      <c r="O669" s="96"/>
      <c r="P669" s="96"/>
      <c r="Q669" s="95"/>
      <c r="R669" s="95"/>
      <c r="S669" s="95"/>
      <c r="T669" s="95"/>
      <c r="U669" s="95"/>
      <c r="V669" s="95"/>
      <c r="W669" s="95"/>
      <c r="X669" s="95"/>
      <c r="CK669" s="83">
        <f t="shared" si="188"/>
        <v>0</v>
      </c>
      <c r="CL669" s="1">
        <f t="shared" si="185"/>
        <v>1250</v>
      </c>
      <c r="CM669" s="1">
        <f t="shared" si="186"/>
        <v>1250</v>
      </c>
      <c r="CN669" s="83">
        <f t="shared" si="187"/>
        <v>0</v>
      </c>
      <c r="CO669" s="74" t="str">
        <f t="shared" si="189"/>
        <v/>
      </c>
    </row>
    <row r="670" spans="1:93" x14ac:dyDescent="0.35">
      <c r="A670" s="95"/>
      <c r="B670" s="95"/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6"/>
      <c r="P670" s="96"/>
      <c r="Q670" s="95"/>
      <c r="R670" s="95"/>
      <c r="S670" s="95"/>
      <c r="T670" s="95"/>
      <c r="U670" s="95"/>
      <c r="V670" s="95"/>
      <c r="W670" s="95"/>
      <c r="X670" s="95"/>
      <c r="CK670" s="83">
        <f t="shared" si="188"/>
        <v>0</v>
      </c>
      <c r="CL670" s="1">
        <f t="shared" si="185"/>
        <v>1250</v>
      </c>
      <c r="CM670" s="1">
        <f t="shared" si="186"/>
        <v>1250</v>
      </c>
      <c r="CN670" s="83">
        <f t="shared" si="187"/>
        <v>0</v>
      </c>
      <c r="CO670" s="74" t="str">
        <f t="shared" si="189"/>
        <v/>
      </c>
    </row>
    <row r="671" spans="1:93" x14ac:dyDescent="0.35">
      <c r="A671" s="95"/>
      <c r="B671" s="95"/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M671" s="95"/>
      <c r="N671" s="95"/>
      <c r="O671" s="96"/>
      <c r="P671" s="96"/>
      <c r="Q671" s="95"/>
      <c r="R671" s="95"/>
      <c r="S671" s="95"/>
      <c r="T671" s="95"/>
      <c r="U671" s="95"/>
      <c r="V671" s="95"/>
      <c r="W671" s="95"/>
      <c r="X671" s="95"/>
      <c r="CK671" s="83">
        <f t="shared" si="188"/>
        <v>0</v>
      </c>
      <c r="CL671" s="1">
        <f t="shared" si="185"/>
        <v>1250</v>
      </c>
      <c r="CM671" s="1">
        <f t="shared" si="186"/>
        <v>1250</v>
      </c>
      <c r="CN671" s="83">
        <f t="shared" si="187"/>
        <v>0</v>
      </c>
      <c r="CO671" s="74" t="str">
        <f t="shared" si="189"/>
        <v/>
      </c>
    </row>
    <row r="672" spans="1:93" x14ac:dyDescent="0.35">
      <c r="A672" s="95"/>
      <c r="B672" s="95"/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M672" s="95"/>
      <c r="N672" s="95"/>
      <c r="O672" s="96"/>
      <c r="P672" s="96"/>
      <c r="Q672" s="95"/>
      <c r="R672" s="95"/>
      <c r="S672" s="95"/>
      <c r="T672" s="95"/>
      <c r="U672" s="95"/>
      <c r="V672" s="95"/>
      <c r="W672" s="95"/>
      <c r="X672" s="95"/>
      <c r="CK672" s="83">
        <f t="shared" si="188"/>
        <v>0</v>
      </c>
      <c r="CL672" s="1">
        <f t="shared" si="185"/>
        <v>1250</v>
      </c>
      <c r="CM672" s="1">
        <f t="shared" si="186"/>
        <v>1250</v>
      </c>
      <c r="CN672" s="83">
        <f t="shared" si="187"/>
        <v>0</v>
      </c>
      <c r="CO672" s="74" t="str">
        <f t="shared" si="189"/>
        <v/>
      </c>
    </row>
    <row r="673" spans="1:93" x14ac:dyDescent="0.35">
      <c r="A673" s="95"/>
      <c r="B673" s="95"/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M673" s="95"/>
      <c r="N673" s="95"/>
      <c r="O673" s="96"/>
      <c r="P673" s="96"/>
      <c r="Q673" s="95"/>
      <c r="R673" s="95"/>
      <c r="S673" s="95"/>
      <c r="T673" s="95"/>
      <c r="U673" s="95"/>
      <c r="V673" s="95"/>
      <c r="W673" s="95"/>
      <c r="X673" s="95"/>
      <c r="CK673" s="83">
        <f t="shared" si="188"/>
        <v>0</v>
      </c>
      <c r="CL673" s="1">
        <f t="shared" si="185"/>
        <v>1250</v>
      </c>
      <c r="CM673" s="1">
        <f t="shared" si="186"/>
        <v>1250</v>
      </c>
      <c r="CN673" s="83">
        <f t="shared" si="187"/>
        <v>0</v>
      </c>
      <c r="CO673" s="74" t="str">
        <f t="shared" si="189"/>
        <v/>
      </c>
    </row>
    <row r="674" spans="1:93" x14ac:dyDescent="0.35">
      <c r="A674" s="95"/>
      <c r="B674" s="95"/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M674" s="95"/>
      <c r="N674" s="95"/>
      <c r="O674" s="96"/>
      <c r="P674" s="96"/>
      <c r="Q674" s="95"/>
      <c r="R674" s="95"/>
      <c r="S674" s="95"/>
      <c r="T674" s="95"/>
      <c r="U674" s="95"/>
      <c r="V674" s="95"/>
      <c r="W674" s="95"/>
      <c r="X674" s="95"/>
      <c r="CK674" s="83">
        <f t="shared" si="188"/>
        <v>0</v>
      </c>
      <c r="CL674" s="1">
        <f t="shared" si="185"/>
        <v>1250</v>
      </c>
      <c r="CM674" s="1">
        <f t="shared" si="186"/>
        <v>1250</v>
      </c>
      <c r="CN674" s="83">
        <f t="shared" si="187"/>
        <v>0</v>
      </c>
      <c r="CO674" s="74" t="str">
        <f t="shared" si="189"/>
        <v/>
      </c>
    </row>
    <row r="675" spans="1:93" x14ac:dyDescent="0.35">
      <c r="A675" s="95"/>
      <c r="B675" s="95"/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6"/>
      <c r="P675" s="96"/>
      <c r="Q675" s="95"/>
      <c r="R675" s="95"/>
      <c r="S675" s="95"/>
      <c r="T675" s="95"/>
      <c r="U675" s="95"/>
      <c r="V675" s="95"/>
      <c r="W675" s="95"/>
      <c r="X675" s="95"/>
      <c r="CK675" s="83">
        <f t="shared" si="188"/>
        <v>0</v>
      </c>
      <c r="CL675" s="1">
        <f t="shared" si="185"/>
        <v>1250</v>
      </c>
      <c r="CM675" s="1">
        <f t="shared" si="186"/>
        <v>1250</v>
      </c>
      <c r="CN675" s="83">
        <f t="shared" si="187"/>
        <v>0</v>
      </c>
      <c r="CO675" s="74" t="str">
        <f t="shared" si="189"/>
        <v/>
      </c>
    </row>
    <row r="676" spans="1:93" x14ac:dyDescent="0.35">
      <c r="A676" s="95"/>
      <c r="B676" s="95"/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M676" s="95"/>
      <c r="N676" s="95"/>
      <c r="O676" s="96"/>
      <c r="P676" s="96"/>
      <c r="Q676" s="95"/>
      <c r="R676" s="95"/>
      <c r="S676" s="95"/>
      <c r="T676" s="95"/>
      <c r="U676" s="95"/>
      <c r="V676" s="95"/>
      <c r="W676" s="95"/>
      <c r="X676" s="95"/>
      <c r="CK676" s="83">
        <f t="shared" si="188"/>
        <v>0</v>
      </c>
      <c r="CL676" s="1">
        <f t="shared" si="185"/>
        <v>1250</v>
      </c>
      <c r="CM676" s="1">
        <f t="shared" si="186"/>
        <v>1250</v>
      </c>
      <c r="CN676" s="83">
        <f t="shared" si="187"/>
        <v>0</v>
      </c>
      <c r="CO676" s="74" t="str">
        <f t="shared" si="189"/>
        <v/>
      </c>
    </row>
    <row r="677" spans="1:93" x14ac:dyDescent="0.35">
      <c r="A677" s="95"/>
      <c r="B677" s="95"/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6"/>
      <c r="P677" s="96"/>
      <c r="Q677" s="95"/>
      <c r="R677" s="95"/>
      <c r="S677" s="95"/>
      <c r="T677" s="95"/>
      <c r="U677" s="95"/>
      <c r="V677" s="95"/>
      <c r="W677" s="95"/>
      <c r="X677" s="95"/>
      <c r="CK677" s="83">
        <f t="shared" si="188"/>
        <v>0</v>
      </c>
      <c r="CL677" s="1">
        <f t="shared" si="185"/>
        <v>1250</v>
      </c>
      <c r="CM677" s="1">
        <f t="shared" si="186"/>
        <v>1250</v>
      </c>
      <c r="CN677" s="83">
        <f t="shared" si="187"/>
        <v>0</v>
      </c>
      <c r="CO677" s="74" t="str">
        <f t="shared" si="189"/>
        <v/>
      </c>
    </row>
    <row r="678" spans="1:93" x14ac:dyDescent="0.35">
      <c r="A678" s="95"/>
      <c r="B678" s="95"/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6"/>
      <c r="P678" s="96"/>
      <c r="Q678" s="95"/>
      <c r="R678" s="95"/>
      <c r="S678" s="95"/>
      <c r="T678" s="95"/>
      <c r="U678" s="95"/>
      <c r="V678" s="95"/>
      <c r="W678" s="95"/>
      <c r="X678" s="95"/>
      <c r="CK678" s="83">
        <f t="shared" si="188"/>
        <v>0</v>
      </c>
      <c r="CL678" s="1">
        <f t="shared" si="185"/>
        <v>1250</v>
      </c>
      <c r="CM678" s="1">
        <f t="shared" si="186"/>
        <v>1250</v>
      </c>
      <c r="CN678" s="83">
        <f t="shared" si="187"/>
        <v>0</v>
      </c>
      <c r="CO678" s="74" t="str">
        <f t="shared" si="189"/>
        <v/>
      </c>
    </row>
    <row r="679" spans="1:93" x14ac:dyDescent="0.35">
      <c r="A679" s="95"/>
      <c r="B679" s="95"/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M679" s="95"/>
      <c r="N679" s="95"/>
      <c r="O679" s="96"/>
      <c r="P679" s="96"/>
      <c r="Q679" s="95"/>
      <c r="R679" s="95"/>
      <c r="S679" s="95"/>
      <c r="T679" s="95"/>
      <c r="U679" s="95"/>
      <c r="V679" s="95"/>
      <c r="W679" s="95"/>
      <c r="X679" s="95"/>
      <c r="CK679" s="83">
        <f t="shared" si="188"/>
        <v>0</v>
      </c>
      <c r="CL679" s="1">
        <f t="shared" si="185"/>
        <v>1250</v>
      </c>
      <c r="CM679" s="1">
        <f t="shared" si="186"/>
        <v>1250</v>
      </c>
      <c r="CN679" s="83">
        <f t="shared" si="187"/>
        <v>0</v>
      </c>
      <c r="CO679" s="74" t="str">
        <f t="shared" si="189"/>
        <v/>
      </c>
    </row>
    <row r="680" spans="1:93" x14ac:dyDescent="0.35">
      <c r="A680" s="95"/>
      <c r="B680" s="95"/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6"/>
      <c r="P680" s="96"/>
      <c r="Q680" s="95"/>
      <c r="R680" s="95"/>
      <c r="S680" s="95"/>
      <c r="T680" s="95"/>
      <c r="U680" s="95"/>
      <c r="V680" s="95"/>
      <c r="W680" s="95"/>
      <c r="X680" s="95"/>
      <c r="CK680" s="83">
        <f t="shared" si="188"/>
        <v>0</v>
      </c>
      <c r="CL680" s="1">
        <f t="shared" ref="CL680:CL743" si="190">$D$40/2</f>
        <v>1250</v>
      </c>
      <c r="CM680" s="1">
        <f t="shared" si="186"/>
        <v>1250</v>
      </c>
      <c r="CN680" s="83">
        <f t="shared" si="187"/>
        <v>0</v>
      </c>
      <c r="CO680" s="74" t="str">
        <f t="shared" si="189"/>
        <v/>
      </c>
    </row>
    <row r="681" spans="1:93" x14ac:dyDescent="0.35">
      <c r="A681" s="95"/>
      <c r="B681" s="95"/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6"/>
      <c r="P681" s="96"/>
      <c r="Q681" s="95"/>
      <c r="R681" s="95"/>
      <c r="S681" s="95"/>
      <c r="T681" s="95"/>
      <c r="U681" s="95"/>
      <c r="V681" s="95"/>
      <c r="W681" s="95"/>
      <c r="X681" s="95"/>
      <c r="CK681" s="83">
        <f t="shared" si="188"/>
        <v>0</v>
      </c>
      <c r="CL681" s="1">
        <f t="shared" si="190"/>
        <v>1250</v>
      </c>
      <c r="CM681" s="1">
        <f t="shared" ref="CM681:CM744" si="191">CL681-CK681</f>
        <v>1250</v>
      </c>
      <c r="CN681" s="83">
        <f t="shared" ref="CN681:CN744" si="192">IF(CN680-CM681&lt;0,0,CN680-CM681)</f>
        <v>0</v>
      </c>
      <c r="CO681" s="74" t="str">
        <f t="shared" si="189"/>
        <v/>
      </c>
    </row>
    <row r="682" spans="1:93" x14ac:dyDescent="0.35">
      <c r="A682" s="95"/>
      <c r="B682" s="95"/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M682" s="95"/>
      <c r="N682" s="95"/>
      <c r="O682" s="96"/>
      <c r="P682" s="96"/>
      <c r="Q682" s="95"/>
      <c r="R682" s="95"/>
      <c r="S682" s="95"/>
      <c r="T682" s="95"/>
      <c r="U682" s="95"/>
      <c r="V682" s="95"/>
      <c r="W682" s="95"/>
      <c r="X682" s="95"/>
      <c r="CK682" s="83">
        <f t="shared" ref="CK682:CK745" si="193">(CN681*($CK$38*13.85))/360</f>
        <v>0</v>
      </c>
      <c r="CL682" s="1">
        <f t="shared" si="190"/>
        <v>1250</v>
      </c>
      <c r="CM682" s="1">
        <f t="shared" si="191"/>
        <v>1250</v>
      </c>
      <c r="CN682" s="83">
        <f t="shared" si="192"/>
        <v>0</v>
      </c>
      <c r="CO682" s="74" t="str">
        <f t="shared" si="189"/>
        <v/>
      </c>
    </row>
    <row r="683" spans="1:93" x14ac:dyDescent="0.35">
      <c r="A683" s="95"/>
      <c r="B683" s="95"/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6"/>
      <c r="P683" s="96"/>
      <c r="Q683" s="95"/>
      <c r="R683" s="95"/>
      <c r="S683" s="95"/>
      <c r="T683" s="95"/>
      <c r="U683" s="95"/>
      <c r="V683" s="95"/>
      <c r="W683" s="95"/>
      <c r="X683" s="95"/>
      <c r="CK683" s="83">
        <f t="shared" si="193"/>
        <v>0</v>
      </c>
      <c r="CL683" s="1">
        <f t="shared" si="190"/>
        <v>1250</v>
      </c>
      <c r="CM683" s="1">
        <f t="shared" si="191"/>
        <v>1250</v>
      </c>
      <c r="CN683" s="83">
        <f t="shared" si="192"/>
        <v>0</v>
      </c>
      <c r="CO683" s="74" t="str">
        <f t="shared" si="189"/>
        <v/>
      </c>
    </row>
    <row r="684" spans="1:93" x14ac:dyDescent="0.35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6"/>
      <c r="P684" s="96"/>
      <c r="Q684" s="95"/>
      <c r="R684" s="95"/>
      <c r="S684" s="95"/>
      <c r="T684" s="95"/>
      <c r="U684" s="95"/>
      <c r="V684" s="95"/>
      <c r="W684" s="95"/>
      <c r="X684" s="95"/>
      <c r="CK684" s="83">
        <f t="shared" si="193"/>
        <v>0</v>
      </c>
      <c r="CL684" s="1">
        <f t="shared" si="190"/>
        <v>1250</v>
      </c>
      <c r="CM684" s="1">
        <f t="shared" si="191"/>
        <v>1250</v>
      </c>
      <c r="CN684" s="83">
        <f t="shared" si="192"/>
        <v>0</v>
      </c>
      <c r="CO684" s="74" t="str">
        <f t="shared" si="189"/>
        <v/>
      </c>
    </row>
    <row r="685" spans="1:93" x14ac:dyDescent="0.35">
      <c r="A685" s="95"/>
      <c r="B685" s="95"/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6"/>
      <c r="P685" s="96"/>
      <c r="Q685" s="95"/>
      <c r="R685" s="95"/>
      <c r="S685" s="95"/>
      <c r="T685" s="95"/>
      <c r="U685" s="95"/>
      <c r="V685" s="95"/>
      <c r="W685" s="95"/>
      <c r="X685" s="95"/>
      <c r="CK685" s="83">
        <f t="shared" si="193"/>
        <v>0</v>
      </c>
      <c r="CL685" s="1">
        <f t="shared" si="190"/>
        <v>1250</v>
      </c>
      <c r="CM685" s="1">
        <f t="shared" si="191"/>
        <v>1250</v>
      </c>
      <c r="CN685" s="83">
        <f t="shared" si="192"/>
        <v>0</v>
      </c>
      <c r="CO685" s="74" t="str">
        <f t="shared" si="189"/>
        <v/>
      </c>
    </row>
    <row r="686" spans="1:93" x14ac:dyDescent="0.35">
      <c r="A686" s="95"/>
      <c r="B686" s="95"/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M686" s="95"/>
      <c r="N686" s="95"/>
      <c r="O686" s="96"/>
      <c r="P686" s="96"/>
      <c r="Q686" s="95"/>
      <c r="R686" s="95"/>
      <c r="S686" s="95"/>
      <c r="T686" s="95"/>
      <c r="U686" s="95"/>
      <c r="V686" s="95"/>
      <c r="W686" s="95"/>
      <c r="X686" s="95"/>
      <c r="CK686" s="83">
        <f t="shared" si="193"/>
        <v>0</v>
      </c>
      <c r="CL686" s="1">
        <f t="shared" si="190"/>
        <v>1250</v>
      </c>
      <c r="CM686" s="1">
        <f t="shared" si="191"/>
        <v>1250</v>
      </c>
      <c r="CN686" s="83">
        <f t="shared" si="192"/>
        <v>0</v>
      </c>
      <c r="CO686" s="74" t="str">
        <f t="shared" si="189"/>
        <v/>
      </c>
    </row>
    <row r="687" spans="1:93" x14ac:dyDescent="0.35">
      <c r="A687" s="95"/>
      <c r="B687" s="95"/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M687" s="95"/>
      <c r="N687" s="95"/>
      <c r="O687" s="96"/>
      <c r="P687" s="96"/>
      <c r="Q687" s="95"/>
      <c r="R687" s="95"/>
      <c r="S687" s="95"/>
      <c r="T687" s="95"/>
      <c r="U687" s="95"/>
      <c r="V687" s="95"/>
      <c r="W687" s="95"/>
      <c r="X687" s="95"/>
      <c r="CK687" s="83">
        <f t="shared" si="193"/>
        <v>0</v>
      </c>
      <c r="CL687" s="1">
        <f t="shared" si="190"/>
        <v>1250</v>
      </c>
      <c r="CM687" s="1">
        <f t="shared" si="191"/>
        <v>1250</v>
      </c>
      <c r="CN687" s="83">
        <f t="shared" si="192"/>
        <v>0</v>
      </c>
      <c r="CO687" s="74" t="str">
        <f t="shared" si="189"/>
        <v/>
      </c>
    </row>
    <row r="688" spans="1:93" x14ac:dyDescent="0.35">
      <c r="A688" s="95"/>
      <c r="B688" s="95"/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M688" s="95"/>
      <c r="N688" s="95"/>
      <c r="O688" s="96"/>
      <c r="P688" s="96"/>
      <c r="Q688" s="95"/>
      <c r="R688" s="95"/>
      <c r="S688" s="95"/>
      <c r="T688" s="95"/>
      <c r="U688" s="95"/>
      <c r="V688" s="95"/>
      <c r="W688" s="95"/>
      <c r="X688" s="95"/>
      <c r="CK688" s="83">
        <f t="shared" si="193"/>
        <v>0</v>
      </c>
      <c r="CL688" s="1">
        <f t="shared" si="190"/>
        <v>1250</v>
      </c>
      <c r="CM688" s="1">
        <f t="shared" si="191"/>
        <v>1250</v>
      </c>
      <c r="CN688" s="83">
        <f t="shared" si="192"/>
        <v>0</v>
      </c>
      <c r="CO688" s="74" t="str">
        <f t="shared" si="189"/>
        <v/>
      </c>
    </row>
    <row r="689" spans="1:93" x14ac:dyDescent="0.35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6"/>
      <c r="P689" s="96"/>
      <c r="Q689" s="95"/>
      <c r="R689" s="95"/>
      <c r="S689" s="95"/>
      <c r="T689" s="95"/>
      <c r="U689" s="95"/>
      <c r="V689" s="95"/>
      <c r="W689" s="95"/>
      <c r="X689" s="95"/>
      <c r="CK689" s="83">
        <f t="shared" si="193"/>
        <v>0</v>
      </c>
      <c r="CL689" s="1">
        <f t="shared" si="190"/>
        <v>1250</v>
      </c>
      <c r="CM689" s="1">
        <f t="shared" si="191"/>
        <v>1250</v>
      </c>
      <c r="CN689" s="83">
        <f t="shared" si="192"/>
        <v>0</v>
      </c>
      <c r="CO689" s="74" t="str">
        <f t="shared" si="189"/>
        <v/>
      </c>
    </row>
    <row r="690" spans="1:93" x14ac:dyDescent="0.35">
      <c r="A690" s="95"/>
      <c r="B690" s="95"/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M690" s="95"/>
      <c r="N690" s="95"/>
      <c r="O690" s="96"/>
      <c r="P690" s="96"/>
      <c r="Q690" s="95"/>
      <c r="R690" s="95"/>
      <c r="S690" s="95"/>
      <c r="T690" s="95"/>
      <c r="U690" s="95"/>
      <c r="V690" s="95"/>
      <c r="W690" s="95"/>
      <c r="X690" s="95"/>
      <c r="CK690" s="83">
        <f t="shared" si="193"/>
        <v>0</v>
      </c>
      <c r="CL690" s="1">
        <f t="shared" si="190"/>
        <v>1250</v>
      </c>
      <c r="CM690" s="1">
        <f t="shared" si="191"/>
        <v>1250</v>
      </c>
      <c r="CN690" s="83">
        <f t="shared" si="192"/>
        <v>0</v>
      </c>
      <c r="CO690" s="74" t="str">
        <f t="shared" si="189"/>
        <v/>
      </c>
    </row>
    <row r="691" spans="1:93" x14ac:dyDescent="0.35">
      <c r="A691" s="95"/>
      <c r="B691" s="95"/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M691" s="95"/>
      <c r="N691" s="95"/>
      <c r="O691" s="96"/>
      <c r="P691" s="96"/>
      <c r="Q691" s="95"/>
      <c r="R691" s="95"/>
      <c r="S691" s="95"/>
      <c r="T691" s="95"/>
      <c r="U691" s="95"/>
      <c r="V691" s="95"/>
      <c r="W691" s="95"/>
      <c r="X691" s="95"/>
      <c r="CK691" s="83">
        <f t="shared" si="193"/>
        <v>0</v>
      </c>
      <c r="CL691" s="1">
        <f t="shared" si="190"/>
        <v>1250</v>
      </c>
      <c r="CM691" s="1">
        <f t="shared" si="191"/>
        <v>1250</v>
      </c>
      <c r="CN691" s="83">
        <f t="shared" si="192"/>
        <v>0</v>
      </c>
      <c r="CO691" s="74" t="str">
        <f t="shared" si="189"/>
        <v/>
      </c>
    </row>
    <row r="692" spans="1:93" x14ac:dyDescent="0.35">
      <c r="A692" s="95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6"/>
      <c r="P692" s="96"/>
      <c r="Q692" s="95"/>
      <c r="R692" s="95"/>
      <c r="S692" s="95"/>
      <c r="T692" s="95"/>
      <c r="U692" s="95"/>
      <c r="V692" s="95"/>
      <c r="W692" s="95"/>
      <c r="X692" s="95"/>
      <c r="CK692" s="83">
        <f t="shared" si="193"/>
        <v>0</v>
      </c>
      <c r="CL692" s="1">
        <f t="shared" si="190"/>
        <v>1250</v>
      </c>
      <c r="CM692" s="1">
        <f t="shared" si="191"/>
        <v>1250</v>
      </c>
      <c r="CN692" s="83">
        <f t="shared" si="192"/>
        <v>0</v>
      </c>
      <c r="CO692" s="74" t="str">
        <f t="shared" si="189"/>
        <v/>
      </c>
    </row>
    <row r="693" spans="1:93" x14ac:dyDescent="0.35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6"/>
      <c r="P693" s="96"/>
      <c r="Q693" s="95"/>
      <c r="R693" s="95"/>
      <c r="S693" s="95"/>
      <c r="T693" s="95"/>
      <c r="U693" s="95"/>
      <c r="V693" s="95"/>
      <c r="W693" s="95"/>
      <c r="X693" s="95"/>
      <c r="CK693" s="83">
        <f t="shared" si="193"/>
        <v>0</v>
      </c>
      <c r="CL693" s="1">
        <f t="shared" si="190"/>
        <v>1250</v>
      </c>
      <c r="CM693" s="1">
        <f t="shared" si="191"/>
        <v>1250</v>
      </c>
      <c r="CN693" s="83">
        <f t="shared" si="192"/>
        <v>0</v>
      </c>
      <c r="CO693" s="74" t="str">
        <f t="shared" si="189"/>
        <v/>
      </c>
    </row>
    <row r="694" spans="1:93" x14ac:dyDescent="0.35">
      <c r="A694" s="95"/>
      <c r="B694" s="95"/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M694" s="95"/>
      <c r="N694" s="95"/>
      <c r="O694" s="96"/>
      <c r="P694" s="96"/>
      <c r="Q694" s="95"/>
      <c r="R694" s="95"/>
      <c r="S694" s="95"/>
      <c r="T694" s="95"/>
      <c r="U694" s="95"/>
      <c r="V694" s="95"/>
      <c r="W694" s="95"/>
      <c r="X694" s="95"/>
      <c r="CK694" s="83">
        <f t="shared" si="193"/>
        <v>0</v>
      </c>
      <c r="CL694" s="1">
        <f t="shared" si="190"/>
        <v>1250</v>
      </c>
      <c r="CM694" s="1">
        <f t="shared" si="191"/>
        <v>1250</v>
      </c>
      <c r="CN694" s="83">
        <f t="shared" si="192"/>
        <v>0</v>
      </c>
      <c r="CO694" s="74" t="str">
        <f t="shared" si="189"/>
        <v/>
      </c>
    </row>
    <row r="695" spans="1:93" x14ac:dyDescent="0.35">
      <c r="A695" s="95"/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6"/>
      <c r="P695" s="96"/>
      <c r="Q695" s="95"/>
      <c r="R695" s="95"/>
      <c r="S695" s="95"/>
      <c r="T695" s="95"/>
      <c r="U695" s="95"/>
      <c r="V695" s="95"/>
      <c r="W695" s="95"/>
      <c r="X695" s="95"/>
      <c r="CK695" s="83">
        <f t="shared" si="193"/>
        <v>0</v>
      </c>
      <c r="CL695" s="1">
        <f t="shared" si="190"/>
        <v>1250</v>
      </c>
      <c r="CM695" s="1">
        <f t="shared" si="191"/>
        <v>1250</v>
      </c>
      <c r="CN695" s="83">
        <f t="shared" si="192"/>
        <v>0</v>
      </c>
      <c r="CO695" s="74" t="str">
        <f t="shared" si="189"/>
        <v/>
      </c>
    </row>
    <row r="696" spans="1:93" x14ac:dyDescent="0.35">
      <c r="A696" s="95"/>
      <c r="B696" s="95"/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M696" s="95"/>
      <c r="N696" s="95"/>
      <c r="O696" s="96"/>
      <c r="P696" s="96"/>
      <c r="Q696" s="95"/>
      <c r="R696" s="95"/>
      <c r="S696" s="95"/>
      <c r="T696" s="95"/>
      <c r="U696" s="95"/>
      <c r="V696" s="95"/>
      <c r="W696" s="95"/>
      <c r="X696" s="95"/>
      <c r="CK696" s="83">
        <f t="shared" si="193"/>
        <v>0</v>
      </c>
      <c r="CL696" s="1">
        <f t="shared" si="190"/>
        <v>1250</v>
      </c>
      <c r="CM696" s="1">
        <f t="shared" si="191"/>
        <v>1250</v>
      </c>
      <c r="CN696" s="83">
        <f t="shared" si="192"/>
        <v>0</v>
      </c>
      <c r="CO696" s="74" t="str">
        <f t="shared" si="189"/>
        <v/>
      </c>
    </row>
    <row r="697" spans="1:93" x14ac:dyDescent="0.35">
      <c r="A697" s="95"/>
      <c r="B697" s="95"/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6"/>
      <c r="P697" s="96"/>
      <c r="Q697" s="95"/>
      <c r="R697" s="95"/>
      <c r="S697" s="95"/>
      <c r="T697" s="95"/>
      <c r="U697" s="95"/>
      <c r="V697" s="95"/>
      <c r="W697" s="95"/>
      <c r="X697" s="95"/>
      <c r="CK697" s="83">
        <f t="shared" si="193"/>
        <v>0</v>
      </c>
      <c r="CL697" s="1">
        <f t="shared" si="190"/>
        <v>1250</v>
      </c>
      <c r="CM697" s="1">
        <f t="shared" si="191"/>
        <v>1250</v>
      </c>
      <c r="CN697" s="83">
        <f t="shared" si="192"/>
        <v>0</v>
      </c>
      <c r="CO697" s="74" t="str">
        <f t="shared" si="189"/>
        <v/>
      </c>
    </row>
    <row r="698" spans="1:93" x14ac:dyDescent="0.35">
      <c r="A698" s="95"/>
      <c r="B698" s="95"/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M698" s="95"/>
      <c r="N698" s="95"/>
      <c r="O698" s="96"/>
      <c r="P698" s="96"/>
      <c r="Q698" s="95"/>
      <c r="R698" s="95"/>
      <c r="S698" s="95"/>
      <c r="T698" s="95"/>
      <c r="U698" s="95"/>
      <c r="V698" s="95"/>
      <c r="W698" s="95"/>
      <c r="X698" s="95"/>
      <c r="CK698" s="83">
        <f t="shared" si="193"/>
        <v>0</v>
      </c>
      <c r="CL698" s="1">
        <f t="shared" si="190"/>
        <v>1250</v>
      </c>
      <c r="CM698" s="1">
        <f t="shared" si="191"/>
        <v>1250</v>
      </c>
      <c r="CN698" s="83">
        <f t="shared" si="192"/>
        <v>0</v>
      </c>
      <c r="CO698" s="74" t="str">
        <f t="shared" si="189"/>
        <v/>
      </c>
    </row>
    <row r="699" spans="1:93" x14ac:dyDescent="0.35">
      <c r="A699" s="95"/>
      <c r="B699" s="95"/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M699" s="95"/>
      <c r="N699" s="95"/>
      <c r="O699" s="96"/>
      <c r="P699" s="96"/>
      <c r="Q699" s="95"/>
      <c r="R699" s="95"/>
      <c r="S699" s="95"/>
      <c r="T699" s="95"/>
      <c r="U699" s="95"/>
      <c r="V699" s="95"/>
      <c r="W699" s="95"/>
      <c r="X699" s="95"/>
      <c r="CK699" s="83">
        <f t="shared" si="193"/>
        <v>0</v>
      </c>
      <c r="CL699" s="1">
        <f t="shared" si="190"/>
        <v>1250</v>
      </c>
      <c r="CM699" s="1">
        <f t="shared" si="191"/>
        <v>1250</v>
      </c>
      <c r="CN699" s="83">
        <f t="shared" si="192"/>
        <v>0</v>
      </c>
      <c r="CO699" s="74" t="str">
        <f t="shared" si="189"/>
        <v/>
      </c>
    </row>
    <row r="700" spans="1:93" x14ac:dyDescent="0.35">
      <c r="A700" s="95"/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6"/>
      <c r="P700" s="96"/>
      <c r="Q700" s="95"/>
      <c r="R700" s="95"/>
      <c r="S700" s="95"/>
      <c r="T700" s="95"/>
      <c r="U700" s="95"/>
      <c r="V700" s="95"/>
      <c r="W700" s="95"/>
      <c r="X700" s="95"/>
      <c r="CK700" s="83">
        <f t="shared" si="193"/>
        <v>0</v>
      </c>
      <c r="CL700" s="1">
        <f t="shared" si="190"/>
        <v>1250</v>
      </c>
      <c r="CM700" s="1">
        <f t="shared" si="191"/>
        <v>1250</v>
      </c>
      <c r="CN700" s="83">
        <f t="shared" si="192"/>
        <v>0</v>
      </c>
      <c r="CO700" s="74" t="str">
        <f t="shared" si="189"/>
        <v/>
      </c>
    </row>
    <row r="701" spans="1:93" x14ac:dyDescent="0.35">
      <c r="A701" s="95"/>
      <c r="B701" s="95"/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6"/>
      <c r="P701" s="96"/>
      <c r="Q701" s="95"/>
      <c r="R701" s="95"/>
      <c r="S701" s="95"/>
      <c r="T701" s="95"/>
      <c r="U701" s="95"/>
      <c r="V701" s="95"/>
      <c r="W701" s="95"/>
      <c r="X701" s="95"/>
      <c r="CK701" s="83">
        <f t="shared" si="193"/>
        <v>0</v>
      </c>
      <c r="CL701" s="1">
        <f t="shared" si="190"/>
        <v>1250</v>
      </c>
      <c r="CM701" s="1">
        <f t="shared" si="191"/>
        <v>1250</v>
      </c>
      <c r="CN701" s="83">
        <f t="shared" si="192"/>
        <v>0</v>
      </c>
      <c r="CO701" s="74" t="str">
        <f t="shared" si="189"/>
        <v/>
      </c>
    </row>
    <row r="702" spans="1:93" x14ac:dyDescent="0.35">
      <c r="A702" s="95"/>
      <c r="B702" s="95"/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6"/>
      <c r="P702" s="96"/>
      <c r="Q702" s="95"/>
      <c r="R702" s="95"/>
      <c r="S702" s="95"/>
      <c r="T702" s="95"/>
      <c r="U702" s="95"/>
      <c r="V702" s="95"/>
      <c r="W702" s="95"/>
      <c r="X702" s="95"/>
      <c r="CK702" s="83">
        <f t="shared" si="193"/>
        <v>0</v>
      </c>
      <c r="CL702" s="1">
        <f t="shared" si="190"/>
        <v>1250</v>
      </c>
      <c r="CM702" s="1">
        <f t="shared" si="191"/>
        <v>1250</v>
      </c>
      <c r="CN702" s="83">
        <f t="shared" si="192"/>
        <v>0</v>
      </c>
      <c r="CO702" s="74" t="str">
        <f t="shared" si="189"/>
        <v/>
      </c>
    </row>
    <row r="703" spans="1:93" x14ac:dyDescent="0.35">
      <c r="A703" s="95"/>
      <c r="B703" s="95"/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M703" s="95"/>
      <c r="N703" s="95"/>
      <c r="O703" s="96"/>
      <c r="P703" s="96"/>
      <c r="Q703" s="95"/>
      <c r="R703" s="95"/>
      <c r="S703" s="95"/>
      <c r="T703" s="95"/>
      <c r="U703" s="95"/>
      <c r="V703" s="95"/>
      <c r="W703" s="95"/>
      <c r="X703" s="95"/>
      <c r="CK703" s="83">
        <f t="shared" si="193"/>
        <v>0</v>
      </c>
      <c r="CL703" s="1">
        <f t="shared" si="190"/>
        <v>1250</v>
      </c>
      <c r="CM703" s="1">
        <f t="shared" si="191"/>
        <v>1250</v>
      </c>
      <c r="CN703" s="83">
        <f t="shared" si="192"/>
        <v>0</v>
      </c>
      <c r="CO703" s="74" t="str">
        <f t="shared" si="189"/>
        <v/>
      </c>
    </row>
    <row r="704" spans="1:93" x14ac:dyDescent="0.35">
      <c r="A704" s="95"/>
      <c r="B704" s="95"/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6"/>
      <c r="P704" s="96"/>
      <c r="Q704" s="95"/>
      <c r="R704" s="95"/>
      <c r="S704" s="95"/>
      <c r="T704" s="95"/>
      <c r="U704" s="95"/>
      <c r="V704" s="95"/>
      <c r="W704" s="95"/>
      <c r="X704" s="95"/>
      <c r="CK704" s="83">
        <f t="shared" si="193"/>
        <v>0</v>
      </c>
      <c r="CL704" s="1">
        <f t="shared" si="190"/>
        <v>1250</v>
      </c>
      <c r="CM704" s="1">
        <f t="shared" si="191"/>
        <v>1250</v>
      </c>
      <c r="CN704" s="83">
        <f t="shared" si="192"/>
        <v>0</v>
      </c>
      <c r="CO704" s="74" t="str">
        <f t="shared" si="189"/>
        <v/>
      </c>
    </row>
    <row r="705" spans="1:93" x14ac:dyDescent="0.35">
      <c r="A705" s="95"/>
      <c r="B705" s="95"/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6"/>
      <c r="P705" s="96"/>
      <c r="Q705" s="95"/>
      <c r="R705" s="95"/>
      <c r="S705" s="95"/>
      <c r="T705" s="95"/>
      <c r="U705" s="95"/>
      <c r="V705" s="95"/>
      <c r="W705" s="95"/>
      <c r="X705" s="95"/>
      <c r="CK705" s="83">
        <f t="shared" si="193"/>
        <v>0</v>
      </c>
      <c r="CL705" s="1">
        <f t="shared" si="190"/>
        <v>1250</v>
      </c>
      <c r="CM705" s="1">
        <f t="shared" si="191"/>
        <v>1250</v>
      </c>
      <c r="CN705" s="83">
        <f t="shared" si="192"/>
        <v>0</v>
      </c>
      <c r="CO705" s="74" t="str">
        <f t="shared" si="189"/>
        <v/>
      </c>
    </row>
    <row r="706" spans="1:93" x14ac:dyDescent="0.35">
      <c r="A706" s="95"/>
      <c r="B706" s="95"/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6"/>
      <c r="P706" s="96"/>
      <c r="Q706" s="95"/>
      <c r="R706" s="95"/>
      <c r="S706" s="95"/>
      <c r="T706" s="95"/>
      <c r="U706" s="95"/>
      <c r="V706" s="95"/>
      <c r="W706" s="95"/>
      <c r="X706" s="95"/>
      <c r="CK706" s="83">
        <f t="shared" si="193"/>
        <v>0</v>
      </c>
      <c r="CL706" s="1">
        <f t="shared" si="190"/>
        <v>1250</v>
      </c>
      <c r="CM706" s="1">
        <f t="shared" si="191"/>
        <v>1250</v>
      </c>
      <c r="CN706" s="83">
        <f t="shared" si="192"/>
        <v>0</v>
      </c>
      <c r="CO706" s="74" t="str">
        <f t="shared" si="189"/>
        <v/>
      </c>
    </row>
    <row r="707" spans="1:93" x14ac:dyDescent="0.35">
      <c r="A707" s="95"/>
      <c r="B707" s="95"/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6"/>
      <c r="P707" s="96"/>
      <c r="Q707" s="95"/>
      <c r="R707" s="95"/>
      <c r="S707" s="95"/>
      <c r="T707" s="95"/>
      <c r="U707" s="95"/>
      <c r="V707" s="95"/>
      <c r="W707" s="95"/>
      <c r="X707" s="95"/>
      <c r="CK707" s="83">
        <f t="shared" si="193"/>
        <v>0</v>
      </c>
      <c r="CL707" s="1">
        <f t="shared" si="190"/>
        <v>1250</v>
      </c>
      <c r="CM707" s="1">
        <f t="shared" si="191"/>
        <v>1250</v>
      </c>
      <c r="CN707" s="83">
        <f t="shared" si="192"/>
        <v>0</v>
      </c>
      <c r="CO707" s="74" t="str">
        <f t="shared" si="189"/>
        <v/>
      </c>
    </row>
    <row r="708" spans="1:93" x14ac:dyDescent="0.35">
      <c r="A708" s="95"/>
      <c r="B708" s="95"/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M708" s="95"/>
      <c r="N708" s="95"/>
      <c r="O708" s="96"/>
      <c r="P708" s="96"/>
      <c r="Q708" s="95"/>
      <c r="R708" s="95"/>
      <c r="S708" s="95"/>
      <c r="T708" s="95"/>
      <c r="U708" s="95"/>
      <c r="V708" s="95"/>
      <c r="W708" s="95"/>
      <c r="X708" s="95"/>
      <c r="CK708" s="83">
        <f t="shared" si="193"/>
        <v>0</v>
      </c>
      <c r="CL708" s="1">
        <f t="shared" si="190"/>
        <v>1250</v>
      </c>
      <c r="CM708" s="1">
        <f t="shared" si="191"/>
        <v>1250</v>
      </c>
      <c r="CN708" s="83">
        <f t="shared" si="192"/>
        <v>0</v>
      </c>
      <c r="CO708" s="74" t="str">
        <f t="shared" si="189"/>
        <v/>
      </c>
    </row>
    <row r="709" spans="1:93" x14ac:dyDescent="0.35">
      <c r="A709" s="95"/>
      <c r="B709" s="95"/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M709" s="95"/>
      <c r="N709" s="95"/>
      <c r="O709" s="96"/>
      <c r="P709" s="96"/>
      <c r="Q709" s="95"/>
      <c r="R709" s="95"/>
      <c r="S709" s="95"/>
      <c r="T709" s="95"/>
      <c r="U709" s="95"/>
      <c r="V709" s="95"/>
      <c r="W709" s="95"/>
      <c r="X709" s="95"/>
      <c r="CK709" s="83">
        <f t="shared" si="193"/>
        <v>0</v>
      </c>
      <c r="CL709" s="1">
        <f t="shared" si="190"/>
        <v>1250</v>
      </c>
      <c r="CM709" s="1">
        <f t="shared" si="191"/>
        <v>1250</v>
      </c>
      <c r="CN709" s="83">
        <f t="shared" si="192"/>
        <v>0</v>
      </c>
      <c r="CO709" s="74" t="str">
        <f t="shared" si="189"/>
        <v/>
      </c>
    </row>
    <row r="710" spans="1:93" x14ac:dyDescent="0.35">
      <c r="A710" s="95"/>
      <c r="B710" s="95"/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M710" s="95"/>
      <c r="N710" s="95"/>
      <c r="O710" s="96"/>
      <c r="P710" s="96"/>
      <c r="Q710" s="95"/>
      <c r="R710" s="95"/>
      <c r="S710" s="95"/>
      <c r="T710" s="95"/>
      <c r="U710" s="95"/>
      <c r="V710" s="95"/>
      <c r="W710" s="95"/>
      <c r="X710" s="95"/>
      <c r="CK710" s="83">
        <f t="shared" si="193"/>
        <v>0</v>
      </c>
      <c r="CL710" s="1">
        <f t="shared" si="190"/>
        <v>1250</v>
      </c>
      <c r="CM710" s="1">
        <f t="shared" si="191"/>
        <v>1250</v>
      </c>
      <c r="CN710" s="83">
        <f t="shared" si="192"/>
        <v>0</v>
      </c>
      <c r="CO710" s="74" t="str">
        <f t="shared" si="189"/>
        <v/>
      </c>
    </row>
    <row r="711" spans="1:93" x14ac:dyDescent="0.35">
      <c r="A711" s="95"/>
      <c r="B711" s="95"/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M711" s="95"/>
      <c r="N711" s="95"/>
      <c r="O711" s="96"/>
      <c r="P711" s="96"/>
      <c r="Q711" s="95"/>
      <c r="R711" s="95"/>
      <c r="S711" s="95"/>
      <c r="T711" s="95"/>
      <c r="U711" s="95"/>
      <c r="V711" s="95"/>
      <c r="W711" s="95"/>
      <c r="X711" s="95"/>
      <c r="CK711" s="83">
        <f t="shared" si="193"/>
        <v>0</v>
      </c>
      <c r="CL711" s="1">
        <f t="shared" si="190"/>
        <v>1250</v>
      </c>
      <c r="CM711" s="1">
        <f t="shared" si="191"/>
        <v>1250</v>
      </c>
      <c r="CN711" s="83">
        <f t="shared" si="192"/>
        <v>0</v>
      </c>
      <c r="CO711" s="74" t="str">
        <f t="shared" si="189"/>
        <v/>
      </c>
    </row>
    <row r="712" spans="1:93" x14ac:dyDescent="0.35">
      <c r="A712" s="95"/>
      <c r="B712" s="95"/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6"/>
      <c r="P712" s="96"/>
      <c r="Q712" s="95"/>
      <c r="R712" s="95"/>
      <c r="S712" s="95"/>
      <c r="T712" s="95"/>
      <c r="U712" s="95"/>
      <c r="V712" s="95"/>
      <c r="W712" s="95"/>
      <c r="X712" s="95"/>
      <c r="CK712" s="83">
        <f t="shared" si="193"/>
        <v>0</v>
      </c>
      <c r="CL712" s="1">
        <f t="shared" si="190"/>
        <v>1250</v>
      </c>
      <c r="CM712" s="1">
        <f t="shared" si="191"/>
        <v>1250</v>
      </c>
      <c r="CN712" s="83">
        <f t="shared" si="192"/>
        <v>0</v>
      </c>
      <c r="CO712" s="74" t="str">
        <f t="shared" si="189"/>
        <v/>
      </c>
    </row>
    <row r="713" spans="1:93" x14ac:dyDescent="0.35">
      <c r="A713" s="95"/>
      <c r="B713" s="95"/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M713" s="95"/>
      <c r="N713" s="95"/>
      <c r="O713" s="96"/>
      <c r="P713" s="96"/>
      <c r="Q713" s="95"/>
      <c r="R713" s="95"/>
      <c r="S713" s="95"/>
      <c r="T713" s="95"/>
      <c r="U713" s="95"/>
      <c r="V713" s="95"/>
      <c r="W713" s="95"/>
      <c r="X713" s="95"/>
      <c r="CK713" s="83">
        <f t="shared" si="193"/>
        <v>0</v>
      </c>
      <c r="CL713" s="1">
        <f t="shared" si="190"/>
        <v>1250</v>
      </c>
      <c r="CM713" s="1">
        <f t="shared" si="191"/>
        <v>1250</v>
      </c>
      <c r="CN713" s="83">
        <f t="shared" si="192"/>
        <v>0</v>
      </c>
      <c r="CO713" s="74" t="str">
        <f t="shared" si="189"/>
        <v/>
      </c>
    </row>
    <row r="714" spans="1:93" x14ac:dyDescent="0.35">
      <c r="A714" s="95"/>
      <c r="B714" s="95"/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6"/>
      <c r="P714" s="96"/>
      <c r="Q714" s="95"/>
      <c r="R714" s="95"/>
      <c r="S714" s="95"/>
      <c r="T714" s="95"/>
      <c r="U714" s="95"/>
      <c r="V714" s="95"/>
      <c r="W714" s="95"/>
      <c r="X714" s="95"/>
      <c r="CK714" s="83">
        <f t="shared" si="193"/>
        <v>0</v>
      </c>
      <c r="CL714" s="1">
        <f t="shared" si="190"/>
        <v>1250</v>
      </c>
      <c r="CM714" s="1">
        <f t="shared" si="191"/>
        <v>1250</v>
      </c>
      <c r="CN714" s="83">
        <f t="shared" si="192"/>
        <v>0</v>
      </c>
      <c r="CO714" s="74" t="str">
        <f t="shared" si="189"/>
        <v/>
      </c>
    </row>
    <row r="715" spans="1:93" x14ac:dyDescent="0.35">
      <c r="A715" s="95"/>
      <c r="B715" s="95"/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M715" s="95"/>
      <c r="N715" s="95"/>
      <c r="O715" s="96"/>
      <c r="P715" s="96"/>
      <c r="Q715" s="95"/>
      <c r="R715" s="95"/>
      <c r="S715" s="95"/>
      <c r="T715" s="95"/>
      <c r="U715" s="95"/>
      <c r="V715" s="95"/>
      <c r="W715" s="95"/>
      <c r="X715" s="95"/>
      <c r="CK715" s="83">
        <f t="shared" si="193"/>
        <v>0</v>
      </c>
      <c r="CL715" s="1">
        <f t="shared" si="190"/>
        <v>1250</v>
      </c>
      <c r="CM715" s="1">
        <f t="shared" si="191"/>
        <v>1250</v>
      </c>
      <c r="CN715" s="83">
        <f t="shared" si="192"/>
        <v>0</v>
      </c>
      <c r="CO715" s="74" t="str">
        <f t="shared" si="189"/>
        <v/>
      </c>
    </row>
    <row r="716" spans="1:93" x14ac:dyDescent="0.35">
      <c r="A716" s="95"/>
      <c r="B716" s="95"/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M716" s="95"/>
      <c r="N716" s="95"/>
      <c r="O716" s="96"/>
      <c r="P716" s="96"/>
      <c r="Q716" s="95"/>
      <c r="R716" s="95"/>
      <c r="S716" s="95"/>
      <c r="T716" s="95"/>
      <c r="U716" s="95"/>
      <c r="V716" s="95"/>
      <c r="W716" s="95"/>
      <c r="X716" s="95"/>
      <c r="CK716" s="83">
        <f t="shared" si="193"/>
        <v>0</v>
      </c>
      <c r="CL716" s="1">
        <f t="shared" si="190"/>
        <v>1250</v>
      </c>
      <c r="CM716" s="1">
        <f t="shared" si="191"/>
        <v>1250</v>
      </c>
      <c r="CN716" s="83">
        <f t="shared" si="192"/>
        <v>0</v>
      </c>
      <c r="CO716" s="74" t="str">
        <f t="shared" si="189"/>
        <v/>
      </c>
    </row>
    <row r="717" spans="1:93" x14ac:dyDescent="0.35">
      <c r="A717" s="95"/>
      <c r="B717" s="95"/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M717" s="95"/>
      <c r="N717" s="95"/>
      <c r="O717" s="96"/>
      <c r="P717" s="96"/>
      <c r="Q717" s="95"/>
      <c r="R717" s="95"/>
      <c r="S717" s="95"/>
      <c r="T717" s="95"/>
      <c r="U717" s="95"/>
      <c r="V717" s="95"/>
      <c r="W717" s="95"/>
      <c r="X717" s="95"/>
      <c r="CK717" s="83">
        <f t="shared" si="193"/>
        <v>0</v>
      </c>
      <c r="CL717" s="1">
        <f t="shared" si="190"/>
        <v>1250</v>
      </c>
      <c r="CM717" s="1">
        <f t="shared" si="191"/>
        <v>1250</v>
      </c>
      <c r="CN717" s="83">
        <f t="shared" si="192"/>
        <v>0</v>
      </c>
      <c r="CO717" s="74" t="str">
        <f t="shared" si="189"/>
        <v/>
      </c>
    </row>
    <row r="718" spans="1:93" x14ac:dyDescent="0.35">
      <c r="A718" s="95"/>
      <c r="B718" s="95"/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6"/>
      <c r="P718" s="96"/>
      <c r="Q718" s="95"/>
      <c r="R718" s="95"/>
      <c r="S718" s="95"/>
      <c r="T718" s="95"/>
      <c r="U718" s="95"/>
      <c r="V718" s="95"/>
      <c r="W718" s="95"/>
      <c r="X718" s="95"/>
      <c r="CK718" s="83">
        <f t="shared" si="193"/>
        <v>0</v>
      </c>
      <c r="CL718" s="1">
        <f t="shared" si="190"/>
        <v>1250</v>
      </c>
      <c r="CM718" s="1">
        <f t="shared" si="191"/>
        <v>1250</v>
      </c>
      <c r="CN718" s="83">
        <f t="shared" si="192"/>
        <v>0</v>
      </c>
      <c r="CO718" s="74" t="str">
        <f t="shared" si="189"/>
        <v/>
      </c>
    </row>
    <row r="719" spans="1:93" x14ac:dyDescent="0.35">
      <c r="A719" s="95"/>
      <c r="B719" s="95"/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M719" s="95"/>
      <c r="N719" s="95"/>
      <c r="O719" s="96"/>
      <c r="P719" s="96"/>
      <c r="Q719" s="95"/>
      <c r="R719" s="95"/>
      <c r="S719" s="95"/>
      <c r="T719" s="95"/>
      <c r="U719" s="95"/>
      <c r="V719" s="95"/>
      <c r="W719" s="95"/>
      <c r="X719" s="95"/>
      <c r="CK719" s="83">
        <f t="shared" si="193"/>
        <v>0</v>
      </c>
      <c r="CL719" s="1">
        <f t="shared" si="190"/>
        <v>1250</v>
      </c>
      <c r="CM719" s="1">
        <f t="shared" si="191"/>
        <v>1250</v>
      </c>
      <c r="CN719" s="83">
        <f t="shared" si="192"/>
        <v>0</v>
      </c>
      <c r="CO719" s="74" t="str">
        <f t="shared" si="189"/>
        <v/>
      </c>
    </row>
    <row r="720" spans="1:93" x14ac:dyDescent="0.35">
      <c r="A720" s="95"/>
      <c r="B720" s="95"/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6"/>
      <c r="P720" s="96"/>
      <c r="Q720" s="95"/>
      <c r="R720" s="95"/>
      <c r="S720" s="95"/>
      <c r="T720" s="95"/>
      <c r="U720" s="95"/>
      <c r="V720" s="95"/>
      <c r="W720" s="95"/>
      <c r="X720" s="95"/>
      <c r="CK720" s="83">
        <f t="shared" si="193"/>
        <v>0</v>
      </c>
      <c r="CL720" s="1">
        <f t="shared" si="190"/>
        <v>1250</v>
      </c>
      <c r="CM720" s="1">
        <f t="shared" si="191"/>
        <v>1250</v>
      </c>
      <c r="CN720" s="83">
        <f t="shared" si="192"/>
        <v>0</v>
      </c>
      <c r="CO720" s="74" t="str">
        <f t="shared" si="189"/>
        <v/>
      </c>
    </row>
    <row r="721" spans="1:93" x14ac:dyDescent="0.35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6"/>
      <c r="P721" s="96"/>
      <c r="Q721" s="95"/>
      <c r="R721" s="95"/>
      <c r="S721" s="95"/>
      <c r="T721" s="95"/>
      <c r="U721" s="95"/>
      <c r="V721" s="95"/>
      <c r="W721" s="95"/>
      <c r="X721" s="95"/>
      <c r="CK721" s="83">
        <f t="shared" si="193"/>
        <v>0</v>
      </c>
      <c r="CL721" s="1">
        <f t="shared" si="190"/>
        <v>1250</v>
      </c>
      <c r="CM721" s="1">
        <f t="shared" si="191"/>
        <v>1250</v>
      </c>
      <c r="CN721" s="83">
        <f t="shared" si="192"/>
        <v>0</v>
      </c>
      <c r="CO721" s="74" t="str">
        <f t="shared" si="189"/>
        <v/>
      </c>
    </row>
    <row r="722" spans="1:93" x14ac:dyDescent="0.35">
      <c r="A722" s="95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6"/>
      <c r="P722" s="96"/>
      <c r="Q722" s="95"/>
      <c r="R722" s="95"/>
      <c r="S722" s="95"/>
      <c r="T722" s="95"/>
      <c r="U722" s="95"/>
      <c r="V722" s="95"/>
      <c r="W722" s="95"/>
      <c r="X722" s="95"/>
      <c r="CK722" s="83">
        <f t="shared" si="193"/>
        <v>0</v>
      </c>
      <c r="CL722" s="1">
        <f t="shared" si="190"/>
        <v>1250</v>
      </c>
      <c r="CM722" s="1">
        <f t="shared" si="191"/>
        <v>1250</v>
      </c>
      <c r="CN722" s="83">
        <f t="shared" si="192"/>
        <v>0</v>
      </c>
      <c r="CO722" s="74" t="str">
        <f t="shared" si="189"/>
        <v/>
      </c>
    </row>
    <row r="723" spans="1:93" x14ac:dyDescent="0.35">
      <c r="A723" s="95"/>
      <c r="B723" s="95"/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M723" s="95"/>
      <c r="N723" s="95"/>
      <c r="O723" s="96"/>
      <c r="P723" s="96"/>
      <c r="Q723" s="95"/>
      <c r="R723" s="95"/>
      <c r="S723" s="95"/>
      <c r="T723" s="95"/>
      <c r="U723" s="95"/>
      <c r="V723" s="95"/>
      <c r="W723" s="95"/>
      <c r="X723" s="95"/>
      <c r="CK723" s="83">
        <f t="shared" si="193"/>
        <v>0</v>
      </c>
      <c r="CL723" s="1">
        <f t="shared" si="190"/>
        <v>1250</v>
      </c>
      <c r="CM723" s="1">
        <f t="shared" si="191"/>
        <v>1250</v>
      </c>
      <c r="CN723" s="83">
        <f t="shared" si="192"/>
        <v>0</v>
      </c>
      <c r="CO723" s="74" t="str">
        <f t="shared" si="189"/>
        <v/>
      </c>
    </row>
    <row r="724" spans="1:93" x14ac:dyDescent="0.35">
      <c r="A724" s="95"/>
      <c r="B724" s="95"/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M724" s="95"/>
      <c r="N724" s="95"/>
      <c r="O724" s="96"/>
      <c r="P724" s="96"/>
      <c r="Q724" s="95"/>
      <c r="R724" s="95"/>
      <c r="S724" s="95"/>
      <c r="T724" s="95"/>
      <c r="U724" s="95"/>
      <c r="V724" s="95"/>
      <c r="W724" s="95"/>
      <c r="X724" s="95"/>
      <c r="CK724" s="83">
        <f t="shared" si="193"/>
        <v>0</v>
      </c>
      <c r="CL724" s="1">
        <f t="shared" si="190"/>
        <v>1250</v>
      </c>
      <c r="CM724" s="1">
        <f t="shared" si="191"/>
        <v>1250</v>
      </c>
      <c r="CN724" s="83">
        <f t="shared" si="192"/>
        <v>0</v>
      </c>
      <c r="CO724" s="74" t="str">
        <f t="shared" si="189"/>
        <v/>
      </c>
    </row>
    <row r="725" spans="1:93" x14ac:dyDescent="0.35">
      <c r="A725" s="95"/>
      <c r="B725" s="95"/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M725" s="95"/>
      <c r="N725" s="95"/>
      <c r="O725" s="96"/>
      <c r="P725" s="96"/>
      <c r="Q725" s="95"/>
      <c r="R725" s="95"/>
      <c r="S725" s="95"/>
      <c r="T725" s="95"/>
      <c r="U725" s="95"/>
      <c r="V725" s="95"/>
      <c r="W725" s="95"/>
      <c r="X725" s="95"/>
      <c r="CK725" s="83">
        <f t="shared" si="193"/>
        <v>0</v>
      </c>
      <c r="CL725" s="1">
        <f t="shared" si="190"/>
        <v>1250</v>
      </c>
      <c r="CM725" s="1">
        <f t="shared" si="191"/>
        <v>1250</v>
      </c>
      <c r="CN725" s="83">
        <f t="shared" si="192"/>
        <v>0</v>
      </c>
      <c r="CO725" s="74" t="str">
        <f t="shared" si="189"/>
        <v/>
      </c>
    </row>
    <row r="726" spans="1:93" x14ac:dyDescent="0.35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6"/>
      <c r="P726" s="96"/>
      <c r="Q726" s="95"/>
      <c r="R726" s="95"/>
      <c r="S726" s="95"/>
      <c r="T726" s="95"/>
      <c r="U726" s="95"/>
      <c r="V726" s="95"/>
      <c r="W726" s="95"/>
      <c r="X726" s="95"/>
      <c r="CK726" s="83">
        <f t="shared" si="193"/>
        <v>0</v>
      </c>
      <c r="CL726" s="1">
        <f t="shared" si="190"/>
        <v>1250</v>
      </c>
      <c r="CM726" s="1">
        <f t="shared" si="191"/>
        <v>1250</v>
      </c>
      <c r="CN726" s="83">
        <f t="shared" si="192"/>
        <v>0</v>
      </c>
      <c r="CO726" s="74" t="str">
        <f t="shared" si="189"/>
        <v/>
      </c>
    </row>
    <row r="727" spans="1:93" x14ac:dyDescent="0.35">
      <c r="A727" s="95"/>
      <c r="B727" s="95"/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M727" s="95"/>
      <c r="N727" s="95"/>
      <c r="O727" s="96"/>
      <c r="P727" s="96"/>
      <c r="Q727" s="95"/>
      <c r="R727" s="95"/>
      <c r="S727" s="95"/>
      <c r="T727" s="95"/>
      <c r="U727" s="95"/>
      <c r="V727" s="95"/>
      <c r="W727" s="95"/>
      <c r="X727" s="95"/>
      <c r="CK727" s="83">
        <f t="shared" si="193"/>
        <v>0</v>
      </c>
      <c r="CL727" s="1">
        <f t="shared" si="190"/>
        <v>1250</v>
      </c>
      <c r="CM727" s="1">
        <f t="shared" si="191"/>
        <v>1250</v>
      </c>
      <c r="CN727" s="83">
        <f t="shared" si="192"/>
        <v>0</v>
      </c>
      <c r="CO727" s="74" t="str">
        <f t="shared" si="189"/>
        <v/>
      </c>
    </row>
    <row r="728" spans="1:93" x14ac:dyDescent="0.35">
      <c r="A728" s="95"/>
      <c r="B728" s="95"/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M728" s="95"/>
      <c r="N728" s="95"/>
      <c r="O728" s="96"/>
      <c r="P728" s="96"/>
      <c r="Q728" s="95"/>
      <c r="R728" s="95"/>
      <c r="S728" s="95"/>
      <c r="T728" s="95"/>
      <c r="U728" s="95"/>
      <c r="V728" s="95"/>
      <c r="W728" s="95"/>
      <c r="X728" s="95"/>
      <c r="CK728" s="83">
        <f t="shared" si="193"/>
        <v>0</v>
      </c>
      <c r="CL728" s="1">
        <f t="shared" si="190"/>
        <v>1250</v>
      </c>
      <c r="CM728" s="1">
        <f t="shared" si="191"/>
        <v>1250</v>
      </c>
      <c r="CN728" s="83">
        <f t="shared" si="192"/>
        <v>0</v>
      </c>
      <c r="CO728" s="74" t="str">
        <f t="shared" si="189"/>
        <v/>
      </c>
    </row>
    <row r="729" spans="1:93" x14ac:dyDescent="0.35">
      <c r="A729" s="95"/>
      <c r="B729" s="95"/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M729" s="95"/>
      <c r="N729" s="95"/>
      <c r="O729" s="96"/>
      <c r="P729" s="96"/>
      <c r="Q729" s="95"/>
      <c r="R729" s="95"/>
      <c r="S729" s="95"/>
      <c r="T729" s="95"/>
      <c r="U729" s="95"/>
      <c r="V729" s="95"/>
      <c r="W729" s="95"/>
      <c r="X729" s="95"/>
      <c r="CK729" s="83">
        <f t="shared" si="193"/>
        <v>0</v>
      </c>
      <c r="CL729" s="1">
        <f t="shared" si="190"/>
        <v>1250</v>
      </c>
      <c r="CM729" s="1">
        <f t="shared" si="191"/>
        <v>1250</v>
      </c>
      <c r="CN729" s="83">
        <f t="shared" si="192"/>
        <v>0</v>
      </c>
      <c r="CO729" s="74" t="str">
        <f t="shared" si="189"/>
        <v/>
      </c>
    </row>
    <row r="730" spans="1:93" x14ac:dyDescent="0.35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6"/>
      <c r="P730" s="96"/>
      <c r="Q730" s="95"/>
      <c r="R730" s="95"/>
      <c r="S730" s="95"/>
      <c r="T730" s="95"/>
      <c r="U730" s="95"/>
      <c r="V730" s="95"/>
      <c r="W730" s="95"/>
      <c r="X730" s="95"/>
      <c r="CK730" s="83">
        <f t="shared" si="193"/>
        <v>0</v>
      </c>
      <c r="CL730" s="1">
        <f t="shared" si="190"/>
        <v>1250</v>
      </c>
      <c r="CM730" s="1">
        <f t="shared" si="191"/>
        <v>1250</v>
      </c>
      <c r="CN730" s="83">
        <f t="shared" si="192"/>
        <v>0</v>
      </c>
      <c r="CO730" s="74" t="str">
        <f t="shared" si="189"/>
        <v/>
      </c>
    </row>
    <row r="731" spans="1:93" x14ac:dyDescent="0.35">
      <c r="A731" s="95"/>
      <c r="B731" s="95"/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6"/>
      <c r="P731" s="96"/>
      <c r="Q731" s="95"/>
      <c r="R731" s="95"/>
      <c r="S731" s="95"/>
      <c r="T731" s="95"/>
      <c r="U731" s="95"/>
      <c r="V731" s="95"/>
      <c r="W731" s="95"/>
      <c r="X731" s="95"/>
      <c r="CK731" s="83">
        <f t="shared" si="193"/>
        <v>0</v>
      </c>
      <c r="CL731" s="1">
        <f t="shared" si="190"/>
        <v>1250</v>
      </c>
      <c r="CM731" s="1">
        <f t="shared" si="191"/>
        <v>1250</v>
      </c>
      <c r="CN731" s="83">
        <f t="shared" si="192"/>
        <v>0</v>
      </c>
      <c r="CO731" s="74" t="str">
        <f t="shared" si="189"/>
        <v/>
      </c>
    </row>
    <row r="732" spans="1:93" x14ac:dyDescent="0.35">
      <c r="A732" s="95"/>
      <c r="B732" s="95"/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M732" s="95"/>
      <c r="N732" s="95"/>
      <c r="O732" s="96"/>
      <c r="P732" s="96"/>
      <c r="Q732" s="95"/>
      <c r="R732" s="95"/>
      <c r="S732" s="95"/>
      <c r="T732" s="95"/>
      <c r="U732" s="95"/>
      <c r="V732" s="95"/>
      <c r="W732" s="95"/>
      <c r="X732" s="95"/>
      <c r="CK732" s="83">
        <f t="shared" si="193"/>
        <v>0</v>
      </c>
      <c r="CL732" s="1">
        <f t="shared" si="190"/>
        <v>1250</v>
      </c>
      <c r="CM732" s="1">
        <f t="shared" si="191"/>
        <v>1250</v>
      </c>
      <c r="CN732" s="83">
        <f t="shared" si="192"/>
        <v>0</v>
      </c>
      <c r="CO732" s="74" t="str">
        <f t="shared" ref="CO732:CO795" si="194">IF(CN731&lt;1,"",CO731+1)</f>
        <v/>
      </c>
    </row>
    <row r="733" spans="1:93" x14ac:dyDescent="0.35">
      <c r="A733" s="95"/>
      <c r="B733" s="95"/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6"/>
      <c r="P733" s="96"/>
      <c r="Q733" s="95"/>
      <c r="R733" s="95"/>
      <c r="S733" s="95"/>
      <c r="T733" s="95"/>
      <c r="U733" s="95"/>
      <c r="V733" s="95"/>
      <c r="W733" s="95"/>
      <c r="X733" s="95"/>
      <c r="CK733" s="83">
        <f t="shared" si="193"/>
        <v>0</v>
      </c>
      <c r="CL733" s="1">
        <f t="shared" si="190"/>
        <v>1250</v>
      </c>
      <c r="CM733" s="1">
        <f t="shared" si="191"/>
        <v>1250</v>
      </c>
      <c r="CN733" s="83">
        <f t="shared" si="192"/>
        <v>0</v>
      </c>
      <c r="CO733" s="74" t="str">
        <f t="shared" si="194"/>
        <v/>
      </c>
    </row>
    <row r="734" spans="1:93" x14ac:dyDescent="0.35">
      <c r="A734" s="95"/>
      <c r="B734" s="95"/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6"/>
      <c r="P734" s="96"/>
      <c r="Q734" s="95"/>
      <c r="R734" s="95"/>
      <c r="S734" s="95"/>
      <c r="T734" s="95"/>
      <c r="U734" s="95"/>
      <c r="V734" s="95"/>
      <c r="W734" s="95"/>
      <c r="X734" s="95"/>
      <c r="CK734" s="83">
        <f t="shared" si="193"/>
        <v>0</v>
      </c>
      <c r="CL734" s="1">
        <f t="shared" si="190"/>
        <v>1250</v>
      </c>
      <c r="CM734" s="1">
        <f t="shared" si="191"/>
        <v>1250</v>
      </c>
      <c r="CN734" s="83">
        <f t="shared" si="192"/>
        <v>0</v>
      </c>
      <c r="CO734" s="74" t="str">
        <f t="shared" si="194"/>
        <v/>
      </c>
    </row>
    <row r="735" spans="1:93" x14ac:dyDescent="0.35">
      <c r="A735" s="95"/>
      <c r="B735" s="95"/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M735" s="95"/>
      <c r="N735" s="95"/>
      <c r="O735" s="96"/>
      <c r="P735" s="96"/>
      <c r="Q735" s="95"/>
      <c r="R735" s="95"/>
      <c r="S735" s="95"/>
      <c r="T735" s="95"/>
      <c r="U735" s="95"/>
      <c r="V735" s="95"/>
      <c r="W735" s="95"/>
      <c r="X735" s="95"/>
      <c r="CK735" s="83">
        <f t="shared" si="193"/>
        <v>0</v>
      </c>
      <c r="CL735" s="1">
        <f t="shared" si="190"/>
        <v>1250</v>
      </c>
      <c r="CM735" s="1">
        <f t="shared" si="191"/>
        <v>1250</v>
      </c>
      <c r="CN735" s="83">
        <f t="shared" si="192"/>
        <v>0</v>
      </c>
      <c r="CO735" s="74" t="str">
        <f t="shared" si="194"/>
        <v/>
      </c>
    </row>
    <row r="736" spans="1:93" x14ac:dyDescent="0.35">
      <c r="A736" s="95"/>
      <c r="B736" s="95"/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6"/>
      <c r="P736" s="96"/>
      <c r="Q736" s="95"/>
      <c r="R736" s="95"/>
      <c r="S736" s="95"/>
      <c r="T736" s="95"/>
      <c r="U736" s="95"/>
      <c r="V736" s="95"/>
      <c r="W736" s="95"/>
      <c r="X736" s="95"/>
      <c r="CK736" s="83">
        <f t="shared" si="193"/>
        <v>0</v>
      </c>
      <c r="CL736" s="1">
        <f t="shared" si="190"/>
        <v>1250</v>
      </c>
      <c r="CM736" s="1">
        <f t="shared" si="191"/>
        <v>1250</v>
      </c>
      <c r="CN736" s="83">
        <f t="shared" si="192"/>
        <v>0</v>
      </c>
      <c r="CO736" s="74" t="str">
        <f t="shared" si="194"/>
        <v/>
      </c>
    </row>
    <row r="737" spans="1:93" x14ac:dyDescent="0.35">
      <c r="A737" s="95"/>
      <c r="B737" s="95"/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6"/>
      <c r="P737" s="96"/>
      <c r="Q737" s="95"/>
      <c r="R737" s="95"/>
      <c r="S737" s="95"/>
      <c r="T737" s="95"/>
      <c r="U737" s="95"/>
      <c r="V737" s="95"/>
      <c r="W737" s="95"/>
      <c r="X737" s="95"/>
      <c r="CK737" s="83">
        <f t="shared" si="193"/>
        <v>0</v>
      </c>
      <c r="CL737" s="1">
        <f t="shared" si="190"/>
        <v>1250</v>
      </c>
      <c r="CM737" s="1">
        <f t="shared" si="191"/>
        <v>1250</v>
      </c>
      <c r="CN737" s="83">
        <f t="shared" si="192"/>
        <v>0</v>
      </c>
      <c r="CO737" s="74" t="str">
        <f t="shared" si="194"/>
        <v/>
      </c>
    </row>
    <row r="738" spans="1:93" x14ac:dyDescent="0.35">
      <c r="A738" s="95"/>
      <c r="B738" s="95"/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M738" s="95"/>
      <c r="N738" s="95"/>
      <c r="O738" s="96"/>
      <c r="P738" s="96"/>
      <c r="Q738" s="95"/>
      <c r="R738" s="95"/>
      <c r="S738" s="95"/>
      <c r="T738" s="95"/>
      <c r="U738" s="95"/>
      <c r="V738" s="95"/>
      <c r="W738" s="95"/>
      <c r="X738" s="95"/>
      <c r="CK738" s="83">
        <f t="shared" si="193"/>
        <v>0</v>
      </c>
      <c r="CL738" s="1">
        <f t="shared" si="190"/>
        <v>1250</v>
      </c>
      <c r="CM738" s="1">
        <f t="shared" si="191"/>
        <v>1250</v>
      </c>
      <c r="CN738" s="83">
        <f t="shared" si="192"/>
        <v>0</v>
      </c>
      <c r="CO738" s="74" t="str">
        <f t="shared" si="194"/>
        <v/>
      </c>
    </row>
    <row r="739" spans="1:93" x14ac:dyDescent="0.35">
      <c r="A739" s="95"/>
      <c r="B739" s="95"/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M739" s="95"/>
      <c r="N739" s="95"/>
      <c r="O739" s="96"/>
      <c r="P739" s="96"/>
      <c r="Q739" s="95"/>
      <c r="R739" s="95"/>
      <c r="S739" s="95"/>
      <c r="T739" s="95"/>
      <c r="U739" s="95"/>
      <c r="V739" s="95"/>
      <c r="W739" s="95"/>
      <c r="X739" s="95"/>
      <c r="CK739" s="83">
        <f t="shared" si="193"/>
        <v>0</v>
      </c>
      <c r="CL739" s="1">
        <f t="shared" si="190"/>
        <v>1250</v>
      </c>
      <c r="CM739" s="1">
        <f t="shared" si="191"/>
        <v>1250</v>
      </c>
      <c r="CN739" s="83">
        <f t="shared" si="192"/>
        <v>0</v>
      </c>
      <c r="CO739" s="74" t="str">
        <f t="shared" si="194"/>
        <v/>
      </c>
    </row>
    <row r="740" spans="1:93" x14ac:dyDescent="0.35">
      <c r="A740" s="95"/>
      <c r="B740" s="95"/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M740" s="95"/>
      <c r="N740" s="95"/>
      <c r="O740" s="96"/>
      <c r="P740" s="96"/>
      <c r="Q740" s="95"/>
      <c r="R740" s="95"/>
      <c r="S740" s="95"/>
      <c r="T740" s="95"/>
      <c r="U740" s="95"/>
      <c r="V740" s="95"/>
      <c r="W740" s="95"/>
      <c r="X740" s="95"/>
      <c r="CK740" s="83">
        <f t="shared" si="193"/>
        <v>0</v>
      </c>
      <c r="CL740" s="1">
        <f t="shared" si="190"/>
        <v>1250</v>
      </c>
      <c r="CM740" s="1">
        <f t="shared" si="191"/>
        <v>1250</v>
      </c>
      <c r="CN740" s="83">
        <f t="shared" si="192"/>
        <v>0</v>
      </c>
      <c r="CO740" s="74" t="str">
        <f t="shared" si="194"/>
        <v/>
      </c>
    </row>
    <row r="741" spans="1:93" x14ac:dyDescent="0.35">
      <c r="A741" s="95"/>
      <c r="B741" s="95"/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M741" s="95"/>
      <c r="N741" s="95"/>
      <c r="O741" s="96"/>
      <c r="P741" s="96"/>
      <c r="Q741" s="95"/>
      <c r="R741" s="95"/>
      <c r="S741" s="95"/>
      <c r="T741" s="95"/>
      <c r="U741" s="95"/>
      <c r="V741" s="95"/>
      <c r="W741" s="95"/>
      <c r="X741" s="95"/>
      <c r="CK741" s="83">
        <f t="shared" si="193"/>
        <v>0</v>
      </c>
      <c r="CL741" s="1">
        <f t="shared" si="190"/>
        <v>1250</v>
      </c>
      <c r="CM741" s="1">
        <f t="shared" si="191"/>
        <v>1250</v>
      </c>
      <c r="CN741" s="83">
        <f t="shared" si="192"/>
        <v>0</v>
      </c>
      <c r="CO741" s="74" t="str">
        <f t="shared" si="194"/>
        <v/>
      </c>
    </row>
    <row r="742" spans="1:93" x14ac:dyDescent="0.35">
      <c r="A742" s="95"/>
      <c r="B742" s="95"/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M742" s="95"/>
      <c r="N742" s="95"/>
      <c r="O742" s="96"/>
      <c r="P742" s="96"/>
      <c r="Q742" s="95"/>
      <c r="R742" s="95"/>
      <c r="S742" s="95"/>
      <c r="T742" s="95"/>
      <c r="U742" s="95"/>
      <c r="V742" s="95"/>
      <c r="W742" s="95"/>
      <c r="X742" s="95"/>
      <c r="CK742" s="83">
        <f t="shared" si="193"/>
        <v>0</v>
      </c>
      <c r="CL742" s="1">
        <f t="shared" si="190"/>
        <v>1250</v>
      </c>
      <c r="CM742" s="1">
        <f t="shared" si="191"/>
        <v>1250</v>
      </c>
      <c r="CN742" s="83">
        <f t="shared" si="192"/>
        <v>0</v>
      </c>
      <c r="CO742" s="74" t="str">
        <f t="shared" si="194"/>
        <v/>
      </c>
    </row>
    <row r="743" spans="1:93" x14ac:dyDescent="0.35">
      <c r="A743" s="95"/>
      <c r="B743" s="95"/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M743" s="95"/>
      <c r="N743" s="95"/>
      <c r="O743" s="96"/>
      <c r="P743" s="96"/>
      <c r="Q743" s="95"/>
      <c r="R743" s="95"/>
      <c r="S743" s="95"/>
      <c r="T743" s="95"/>
      <c r="U743" s="95"/>
      <c r="V743" s="95"/>
      <c r="W743" s="95"/>
      <c r="X743" s="95"/>
      <c r="CK743" s="83">
        <f t="shared" si="193"/>
        <v>0</v>
      </c>
      <c r="CL743" s="1">
        <f t="shared" si="190"/>
        <v>1250</v>
      </c>
      <c r="CM743" s="1">
        <f t="shared" si="191"/>
        <v>1250</v>
      </c>
      <c r="CN743" s="83">
        <f t="shared" si="192"/>
        <v>0</v>
      </c>
      <c r="CO743" s="74" t="str">
        <f t="shared" si="194"/>
        <v/>
      </c>
    </row>
    <row r="744" spans="1:93" x14ac:dyDescent="0.35">
      <c r="A744" s="95"/>
      <c r="B744" s="95"/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6"/>
      <c r="P744" s="96"/>
      <c r="Q744" s="95"/>
      <c r="R744" s="95"/>
      <c r="S744" s="95"/>
      <c r="T744" s="95"/>
      <c r="U744" s="95"/>
      <c r="V744" s="95"/>
      <c r="W744" s="95"/>
      <c r="X744" s="95"/>
      <c r="CK744" s="83">
        <f t="shared" si="193"/>
        <v>0</v>
      </c>
      <c r="CL744" s="1">
        <f t="shared" ref="CL744:CL807" si="195">$D$40/2</f>
        <v>1250</v>
      </c>
      <c r="CM744" s="1">
        <f t="shared" si="191"/>
        <v>1250</v>
      </c>
      <c r="CN744" s="83">
        <f t="shared" si="192"/>
        <v>0</v>
      </c>
      <c r="CO744" s="74" t="str">
        <f t="shared" si="194"/>
        <v/>
      </c>
    </row>
    <row r="745" spans="1:93" x14ac:dyDescent="0.35">
      <c r="A745" s="95"/>
      <c r="B745" s="95"/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M745" s="95"/>
      <c r="N745" s="95"/>
      <c r="O745" s="96"/>
      <c r="P745" s="96"/>
      <c r="Q745" s="95"/>
      <c r="R745" s="95"/>
      <c r="S745" s="95"/>
      <c r="T745" s="95"/>
      <c r="U745" s="95"/>
      <c r="V745" s="95"/>
      <c r="W745" s="95"/>
      <c r="X745" s="95"/>
      <c r="CK745" s="83">
        <f t="shared" si="193"/>
        <v>0</v>
      </c>
      <c r="CL745" s="1">
        <f t="shared" si="195"/>
        <v>1250</v>
      </c>
      <c r="CM745" s="1">
        <f t="shared" ref="CM745:CM804" si="196">CL745-CK745</f>
        <v>1250</v>
      </c>
      <c r="CN745" s="83">
        <f t="shared" ref="CN745:CN804" si="197">IF(CN744-CM745&lt;0,0,CN744-CM745)</f>
        <v>0</v>
      </c>
      <c r="CO745" s="74" t="str">
        <f t="shared" si="194"/>
        <v/>
      </c>
    </row>
    <row r="746" spans="1:93" x14ac:dyDescent="0.35">
      <c r="A746" s="95"/>
      <c r="B746" s="95"/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M746" s="95"/>
      <c r="N746" s="95"/>
      <c r="O746" s="96"/>
      <c r="P746" s="96"/>
      <c r="Q746" s="95"/>
      <c r="R746" s="95"/>
      <c r="S746" s="95"/>
      <c r="T746" s="95"/>
      <c r="U746" s="95"/>
      <c r="V746" s="95"/>
      <c r="W746" s="95"/>
      <c r="X746" s="95"/>
      <c r="CK746" s="83">
        <f t="shared" ref="CK746:CK804" si="198">(CN745*($CK$38*13.85))/360</f>
        <v>0</v>
      </c>
      <c r="CL746" s="1">
        <f t="shared" si="195"/>
        <v>1250</v>
      </c>
      <c r="CM746" s="1">
        <f t="shared" si="196"/>
        <v>1250</v>
      </c>
      <c r="CN746" s="83">
        <f t="shared" si="197"/>
        <v>0</v>
      </c>
      <c r="CO746" s="74" t="str">
        <f t="shared" si="194"/>
        <v/>
      </c>
    </row>
    <row r="747" spans="1:93" x14ac:dyDescent="0.35">
      <c r="A747" s="95"/>
      <c r="B747" s="95"/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M747" s="95"/>
      <c r="N747" s="95"/>
      <c r="O747" s="96"/>
      <c r="P747" s="96"/>
      <c r="Q747" s="95"/>
      <c r="R747" s="95"/>
      <c r="S747" s="95"/>
      <c r="T747" s="95"/>
      <c r="U747" s="95"/>
      <c r="V747" s="95"/>
      <c r="W747" s="95"/>
      <c r="X747" s="95"/>
      <c r="CK747" s="83">
        <f t="shared" si="198"/>
        <v>0</v>
      </c>
      <c r="CL747" s="1">
        <f t="shared" si="195"/>
        <v>1250</v>
      </c>
      <c r="CM747" s="1">
        <f t="shared" si="196"/>
        <v>1250</v>
      </c>
      <c r="CN747" s="83">
        <f t="shared" si="197"/>
        <v>0</v>
      </c>
      <c r="CO747" s="74" t="str">
        <f t="shared" si="194"/>
        <v/>
      </c>
    </row>
    <row r="748" spans="1:93" x14ac:dyDescent="0.35">
      <c r="A748" s="95"/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6"/>
      <c r="P748" s="96"/>
      <c r="Q748" s="95"/>
      <c r="R748" s="95"/>
      <c r="S748" s="95"/>
      <c r="T748" s="95"/>
      <c r="U748" s="95"/>
      <c r="V748" s="95"/>
      <c r="W748" s="95"/>
      <c r="X748" s="95"/>
      <c r="CK748" s="83">
        <f t="shared" si="198"/>
        <v>0</v>
      </c>
      <c r="CL748" s="1">
        <f t="shared" si="195"/>
        <v>1250</v>
      </c>
      <c r="CM748" s="1">
        <f t="shared" si="196"/>
        <v>1250</v>
      </c>
      <c r="CN748" s="83">
        <f t="shared" si="197"/>
        <v>0</v>
      </c>
      <c r="CO748" s="74" t="str">
        <f t="shared" si="194"/>
        <v/>
      </c>
    </row>
    <row r="749" spans="1:93" x14ac:dyDescent="0.35">
      <c r="A749" s="95"/>
      <c r="B749" s="95"/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6"/>
      <c r="P749" s="96"/>
      <c r="Q749" s="95"/>
      <c r="R749" s="95"/>
      <c r="S749" s="95"/>
      <c r="T749" s="95"/>
      <c r="U749" s="95"/>
      <c r="V749" s="95"/>
      <c r="W749" s="95"/>
      <c r="X749" s="95"/>
      <c r="CK749" s="83">
        <f t="shared" si="198"/>
        <v>0</v>
      </c>
      <c r="CL749" s="1">
        <f t="shared" si="195"/>
        <v>1250</v>
      </c>
      <c r="CM749" s="1">
        <f t="shared" si="196"/>
        <v>1250</v>
      </c>
      <c r="CN749" s="83">
        <f t="shared" si="197"/>
        <v>0</v>
      </c>
      <c r="CO749" s="74" t="str">
        <f t="shared" si="194"/>
        <v/>
      </c>
    </row>
    <row r="750" spans="1:93" x14ac:dyDescent="0.35">
      <c r="A750" s="95"/>
      <c r="B750" s="95"/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M750" s="95"/>
      <c r="N750" s="95"/>
      <c r="O750" s="96"/>
      <c r="P750" s="96"/>
      <c r="Q750" s="95"/>
      <c r="R750" s="95"/>
      <c r="S750" s="95"/>
      <c r="T750" s="95"/>
      <c r="U750" s="95"/>
      <c r="V750" s="95"/>
      <c r="W750" s="95"/>
      <c r="X750" s="95"/>
      <c r="CK750" s="83">
        <f t="shared" si="198"/>
        <v>0</v>
      </c>
      <c r="CL750" s="1">
        <f t="shared" si="195"/>
        <v>1250</v>
      </c>
      <c r="CM750" s="1">
        <f t="shared" si="196"/>
        <v>1250</v>
      </c>
      <c r="CN750" s="83">
        <f t="shared" si="197"/>
        <v>0</v>
      </c>
      <c r="CO750" s="74" t="str">
        <f t="shared" si="194"/>
        <v/>
      </c>
    </row>
    <row r="751" spans="1:93" x14ac:dyDescent="0.35">
      <c r="A751" s="95"/>
      <c r="B751" s="95"/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M751" s="95"/>
      <c r="N751" s="95"/>
      <c r="O751" s="96"/>
      <c r="P751" s="96"/>
      <c r="Q751" s="95"/>
      <c r="R751" s="95"/>
      <c r="S751" s="95"/>
      <c r="T751" s="95"/>
      <c r="U751" s="95"/>
      <c r="V751" s="95"/>
      <c r="W751" s="95"/>
      <c r="X751" s="95"/>
      <c r="CK751" s="83">
        <f t="shared" si="198"/>
        <v>0</v>
      </c>
      <c r="CL751" s="1">
        <f t="shared" si="195"/>
        <v>1250</v>
      </c>
      <c r="CM751" s="1">
        <f t="shared" si="196"/>
        <v>1250</v>
      </c>
      <c r="CN751" s="83">
        <f t="shared" si="197"/>
        <v>0</v>
      </c>
      <c r="CO751" s="74" t="str">
        <f t="shared" si="194"/>
        <v/>
      </c>
    </row>
    <row r="752" spans="1:93" x14ac:dyDescent="0.35">
      <c r="A752" s="95"/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6"/>
      <c r="P752" s="96"/>
      <c r="Q752" s="95"/>
      <c r="R752" s="95"/>
      <c r="S752" s="95"/>
      <c r="T752" s="95"/>
      <c r="U752" s="95"/>
      <c r="V752" s="95"/>
      <c r="W752" s="95"/>
      <c r="X752" s="95"/>
      <c r="CK752" s="83">
        <f t="shared" si="198"/>
        <v>0</v>
      </c>
      <c r="CL752" s="1">
        <f t="shared" si="195"/>
        <v>1250</v>
      </c>
      <c r="CM752" s="1">
        <f t="shared" si="196"/>
        <v>1250</v>
      </c>
      <c r="CN752" s="83">
        <f t="shared" si="197"/>
        <v>0</v>
      </c>
      <c r="CO752" s="74" t="str">
        <f t="shared" si="194"/>
        <v/>
      </c>
    </row>
    <row r="753" spans="1:93" x14ac:dyDescent="0.35">
      <c r="A753" s="95"/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6"/>
      <c r="P753" s="96"/>
      <c r="Q753" s="95"/>
      <c r="R753" s="95"/>
      <c r="S753" s="95"/>
      <c r="T753" s="95"/>
      <c r="U753" s="95"/>
      <c r="V753" s="95"/>
      <c r="W753" s="95"/>
      <c r="X753" s="95"/>
      <c r="CK753" s="83">
        <f t="shared" si="198"/>
        <v>0</v>
      </c>
      <c r="CL753" s="1">
        <f t="shared" si="195"/>
        <v>1250</v>
      </c>
      <c r="CM753" s="1">
        <f t="shared" si="196"/>
        <v>1250</v>
      </c>
      <c r="CN753" s="83">
        <f t="shared" si="197"/>
        <v>0</v>
      </c>
      <c r="CO753" s="74" t="str">
        <f t="shared" si="194"/>
        <v/>
      </c>
    </row>
    <row r="754" spans="1:93" x14ac:dyDescent="0.35">
      <c r="A754" s="95"/>
      <c r="B754" s="95"/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6"/>
      <c r="P754" s="96"/>
      <c r="Q754" s="95"/>
      <c r="R754" s="95"/>
      <c r="S754" s="95"/>
      <c r="T754" s="95"/>
      <c r="U754" s="95"/>
      <c r="V754" s="95"/>
      <c r="W754" s="95"/>
      <c r="X754" s="95"/>
      <c r="CK754" s="83">
        <f t="shared" si="198"/>
        <v>0</v>
      </c>
      <c r="CL754" s="1">
        <f t="shared" si="195"/>
        <v>1250</v>
      </c>
      <c r="CM754" s="1">
        <f t="shared" si="196"/>
        <v>1250</v>
      </c>
      <c r="CN754" s="83">
        <f t="shared" si="197"/>
        <v>0</v>
      </c>
      <c r="CO754" s="74" t="str">
        <f t="shared" si="194"/>
        <v/>
      </c>
    </row>
    <row r="755" spans="1:93" x14ac:dyDescent="0.35">
      <c r="A755" s="95"/>
      <c r="B755" s="95"/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6"/>
      <c r="P755" s="96"/>
      <c r="Q755" s="95"/>
      <c r="R755" s="95"/>
      <c r="S755" s="95"/>
      <c r="T755" s="95"/>
      <c r="U755" s="95"/>
      <c r="V755" s="95"/>
      <c r="W755" s="95"/>
      <c r="X755" s="95"/>
      <c r="CK755" s="83">
        <f t="shared" si="198"/>
        <v>0</v>
      </c>
      <c r="CL755" s="1">
        <f t="shared" si="195"/>
        <v>1250</v>
      </c>
      <c r="CM755" s="1">
        <f t="shared" si="196"/>
        <v>1250</v>
      </c>
      <c r="CN755" s="83">
        <f t="shared" si="197"/>
        <v>0</v>
      </c>
      <c r="CO755" s="74" t="str">
        <f t="shared" si="194"/>
        <v/>
      </c>
    </row>
    <row r="756" spans="1:93" x14ac:dyDescent="0.35">
      <c r="A756" s="95"/>
      <c r="B756" s="95"/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M756" s="95"/>
      <c r="N756" s="95"/>
      <c r="O756" s="96"/>
      <c r="P756" s="96"/>
      <c r="Q756" s="95"/>
      <c r="R756" s="95"/>
      <c r="S756" s="95"/>
      <c r="T756" s="95"/>
      <c r="U756" s="95"/>
      <c r="V756" s="95"/>
      <c r="W756" s="95"/>
      <c r="X756" s="95"/>
      <c r="CK756" s="83">
        <f t="shared" si="198"/>
        <v>0</v>
      </c>
      <c r="CL756" s="1">
        <f t="shared" si="195"/>
        <v>1250</v>
      </c>
      <c r="CM756" s="1">
        <f t="shared" si="196"/>
        <v>1250</v>
      </c>
      <c r="CN756" s="83">
        <f t="shared" si="197"/>
        <v>0</v>
      </c>
      <c r="CO756" s="74" t="str">
        <f t="shared" si="194"/>
        <v/>
      </c>
    </row>
    <row r="757" spans="1:93" x14ac:dyDescent="0.35">
      <c r="A757" s="95"/>
      <c r="B757" s="95"/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M757" s="95"/>
      <c r="N757" s="95"/>
      <c r="O757" s="96"/>
      <c r="P757" s="96"/>
      <c r="Q757" s="95"/>
      <c r="R757" s="95"/>
      <c r="S757" s="95"/>
      <c r="T757" s="95"/>
      <c r="U757" s="95"/>
      <c r="V757" s="95"/>
      <c r="W757" s="95"/>
      <c r="X757" s="95"/>
      <c r="CK757" s="83">
        <f t="shared" si="198"/>
        <v>0</v>
      </c>
      <c r="CL757" s="1">
        <f t="shared" si="195"/>
        <v>1250</v>
      </c>
      <c r="CM757" s="1">
        <f t="shared" si="196"/>
        <v>1250</v>
      </c>
      <c r="CN757" s="83">
        <f t="shared" si="197"/>
        <v>0</v>
      </c>
      <c r="CO757" s="74" t="str">
        <f t="shared" si="194"/>
        <v/>
      </c>
    </row>
    <row r="758" spans="1:93" x14ac:dyDescent="0.35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6"/>
      <c r="P758" s="96"/>
      <c r="Q758" s="95"/>
      <c r="R758" s="95"/>
      <c r="S758" s="95"/>
      <c r="T758" s="95"/>
      <c r="U758" s="95"/>
      <c r="V758" s="95"/>
      <c r="W758" s="95"/>
      <c r="X758" s="95"/>
      <c r="CK758" s="83">
        <f t="shared" si="198"/>
        <v>0</v>
      </c>
      <c r="CL758" s="1">
        <f t="shared" si="195"/>
        <v>1250</v>
      </c>
      <c r="CM758" s="1">
        <f t="shared" si="196"/>
        <v>1250</v>
      </c>
      <c r="CN758" s="83">
        <f t="shared" si="197"/>
        <v>0</v>
      </c>
      <c r="CO758" s="74" t="str">
        <f t="shared" si="194"/>
        <v/>
      </c>
    </row>
    <row r="759" spans="1:93" x14ac:dyDescent="0.35">
      <c r="A759" s="95"/>
      <c r="B759" s="95"/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M759" s="95"/>
      <c r="N759" s="95"/>
      <c r="O759" s="96"/>
      <c r="P759" s="96"/>
      <c r="Q759" s="95"/>
      <c r="R759" s="95"/>
      <c r="S759" s="95"/>
      <c r="T759" s="95"/>
      <c r="U759" s="95"/>
      <c r="V759" s="95"/>
      <c r="W759" s="95"/>
      <c r="X759" s="95"/>
      <c r="CK759" s="83">
        <f t="shared" si="198"/>
        <v>0</v>
      </c>
      <c r="CL759" s="1">
        <f t="shared" si="195"/>
        <v>1250</v>
      </c>
      <c r="CM759" s="1">
        <f t="shared" si="196"/>
        <v>1250</v>
      </c>
      <c r="CN759" s="83">
        <f t="shared" si="197"/>
        <v>0</v>
      </c>
      <c r="CO759" s="74" t="str">
        <f t="shared" si="194"/>
        <v/>
      </c>
    </row>
    <row r="760" spans="1:93" x14ac:dyDescent="0.35">
      <c r="A760" s="95"/>
      <c r="B760" s="95"/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M760" s="95"/>
      <c r="N760" s="95"/>
      <c r="O760" s="96"/>
      <c r="P760" s="96"/>
      <c r="Q760" s="95"/>
      <c r="R760" s="95"/>
      <c r="S760" s="95"/>
      <c r="T760" s="95"/>
      <c r="U760" s="95"/>
      <c r="V760" s="95"/>
      <c r="W760" s="95"/>
      <c r="X760" s="95"/>
      <c r="CK760" s="83">
        <f t="shared" si="198"/>
        <v>0</v>
      </c>
      <c r="CL760" s="1">
        <f t="shared" si="195"/>
        <v>1250</v>
      </c>
      <c r="CM760" s="1">
        <f t="shared" si="196"/>
        <v>1250</v>
      </c>
      <c r="CN760" s="83">
        <f t="shared" si="197"/>
        <v>0</v>
      </c>
      <c r="CO760" s="74" t="str">
        <f t="shared" si="194"/>
        <v/>
      </c>
    </row>
    <row r="761" spans="1:93" x14ac:dyDescent="0.35">
      <c r="A761" s="95"/>
      <c r="B761" s="95"/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M761" s="95"/>
      <c r="N761" s="95"/>
      <c r="O761" s="96"/>
      <c r="P761" s="96"/>
      <c r="Q761" s="95"/>
      <c r="R761" s="95"/>
      <c r="S761" s="95"/>
      <c r="T761" s="95"/>
      <c r="U761" s="95"/>
      <c r="V761" s="95"/>
      <c r="W761" s="95"/>
      <c r="X761" s="95"/>
      <c r="CK761" s="83">
        <f t="shared" si="198"/>
        <v>0</v>
      </c>
      <c r="CL761" s="1">
        <f t="shared" si="195"/>
        <v>1250</v>
      </c>
      <c r="CM761" s="1">
        <f t="shared" si="196"/>
        <v>1250</v>
      </c>
      <c r="CN761" s="83">
        <f t="shared" si="197"/>
        <v>0</v>
      </c>
      <c r="CO761" s="74" t="str">
        <f t="shared" si="194"/>
        <v/>
      </c>
    </row>
    <row r="762" spans="1:93" x14ac:dyDescent="0.35">
      <c r="A762" s="95"/>
      <c r="B762" s="95"/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M762" s="95"/>
      <c r="N762" s="95"/>
      <c r="O762" s="96"/>
      <c r="P762" s="96"/>
      <c r="Q762" s="95"/>
      <c r="R762" s="95"/>
      <c r="S762" s="95"/>
      <c r="T762" s="95"/>
      <c r="U762" s="95"/>
      <c r="V762" s="95"/>
      <c r="W762" s="95"/>
      <c r="X762" s="95"/>
      <c r="CK762" s="83">
        <f t="shared" si="198"/>
        <v>0</v>
      </c>
      <c r="CL762" s="1">
        <f t="shared" si="195"/>
        <v>1250</v>
      </c>
      <c r="CM762" s="1">
        <f t="shared" si="196"/>
        <v>1250</v>
      </c>
      <c r="CN762" s="83">
        <f t="shared" si="197"/>
        <v>0</v>
      </c>
      <c r="CO762" s="74" t="str">
        <f t="shared" si="194"/>
        <v/>
      </c>
    </row>
    <row r="763" spans="1:93" x14ac:dyDescent="0.35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6"/>
      <c r="P763" s="96"/>
      <c r="Q763" s="95"/>
      <c r="R763" s="95"/>
      <c r="S763" s="95"/>
      <c r="T763" s="95"/>
      <c r="U763" s="95"/>
      <c r="V763" s="95"/>
      <c r="W763" s="95"/>
      <c r="X763" s="95"/>
      <c r="CK763" s="83">
        <f t="shared" si="198"/>
        <v>0</v>
      </c>
      <c r="CL763" s="1">
        <f t="shared" si="195"/>
        <v>1250</v>
      </c>
      <c r="CM763" s="1">
        <f t="shared" si="196"/>
        <v>1250</v>
      </c>
      <c r="CN763" s="83">
        <f t="shared" si="197"/>
        <v>0</v>
      </c>
      <c r="CO763" s="74" t="str">
        <f t="shared" si="194"/>
        <v/>
      </c>
    </row>
    <row r="764" spans="1:93" x14ac:dyDescent="0.35">
      <c r="A764" s="95"/>
      <c r="B764" s="95"/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6"/>
      <c r="P764" s="96"/>
      <c r="Q764" s="95"/>
      <c r="R764" s="95"/>
      <c r="S764" s="95"/>
      <c r="T764" s="95"/>
      <c r="U764" s="95"/>
      <c r="V764" s="95"/>
      <c r="W764" s="95"/>
      <c r="X764" s="95"/>
      <c r="CK764" s="83">
        <f t="shared" si="198"/>
        <v>0</v>
      </c>
      <c r="CL764" s="1">
        <f t="shared" si="195"/>
        <v>1250</v>
      </c>
      <c r="CM764" s="1">
        <f t="shared" si="196"/>
        <v>1250</v>
      </c>
      <c r="CN764" s="83">
        <f t="shared" si="197"/>
        <v>0</v>
      </c>
      <c r="CO764" s="74" t="str">
        <f t="shared" si="194"/>
        <v/>
      </c>
    </row>
    <row r="765" spans="1:93" x14ac:dyDescent="0.35">
      <c r="A765" s="95"/>
      <c r="B765" s="95"/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M765" s="95"/>
      <c r="N765" s="95"/>
      <c r="O765" s="96"/>
      <c r="P765" s="96"/>
      <c r="Q765" s="95"/>
      <c r="R765" s="95"/>
      <c r="S765" s="95"/>
      <c r="T765" s="95"/>
      <c r="U765" s="95"/>
      <c r="V765" s="95"/>
      <c r="W765" s="95"/>
      <c r="X765" s="95"/>
      <c r="CK765" s="83">
        <f t="shared" si="198"/>
        <v>0</v>
      </c>
      <c r="CL765" s="1">
        <f t="shared" si="195"/>
        <v>1250</v>
      </c>
      <c r="CM765" s="1">
        <f t="shared" si="196"/>
        <v>1250</v>
      </c>
      <c r="CN765" s="83">
        <f t="shared" si="197"/>
        <v>0</v>
      </c>
      <c r="CO765" s="74" t="str">
        <f t="shared" si="194"/>
        <v/>
      </c>
    </row>
    <row r="766" spans="1:93" x14ac:dyDescent="0.35">
      <c r="A766" s="95"/>
      <c r="B766" s="95"/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M766" s="95"/>
      <c r="N766" s="95"/>
      <c r="O766" s="96"/>
      <c r="P766" s="96"/>
      <c r="Q766" s="95"/>
      <c r="R766" s="95"/>
      <c r="S766" s="95"/>
      <c r="T766" s="95"/>
      <c r="U766" s="95"/>
      <c r="V766" s="95"/>
      <c r="W766" s="95"/>
      <c r="X766" s="95"/>
      <c r="CK766" s="83">
        <f t="shared" si="198"/>
        <v>0</v>
      </c>
      <c r="CL766" s="1">
        <f t="shared" si="195"/>
        <v>1250</v>
      </c>
      <c r="CM766" s="1">
        <f t="shared" si="196"/>
        <v>1250</v>
      </c>
      <c r="CN766" s="83">
        <f t="shared" si="197"/>
        <v>0</v>
      </c>
      <c r="CO766" s="74" t="str">
        <f t="shared" si="194"/>
        <v/>
      </c>
    </row>
    <row r="767" spans="1:93" x14ac:dyDescent="0.35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6"/>
      <c r="P767" s="96"/>
      <c r="Q767" s="95"/>
      <c r="R767" s="95"/>
      <c r="S767" s="95"/>
      <c r="T767" s="95"/>
      <c r="U767" s="95"/>
      <c r="V767" s="95"/>
      <c r="W767" s="95"/>
      <c r="X767" s="95"/>
      <c r="CK767" s="83">
        <f t="shared" si="198"/>
        <v>0</v>
      </c>
      <c r="CL767" s="1">
        <f t="shared" si="195"/>
        <v>1250</v>
      </c>
      <c r="CM767" s="1">
        <f t="shared" si="196"/>
        <v>1250</v>
      </c>
      <c r="CN767" s="83">
        <f t="shared" si="197"/>
        <v>0</v>
      </c>
      <c r="CO767" s="74" t="str">
        <f t="shared" si="194"/>
        <v/>
      </c>
    </row>
    <row r="768" spans="1:93" x14ac:dyDescent="0.35">
      <c r="A768" s="95"/>
      <c r="B768" s="95"/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M768" s="95"/>
      <c r="N768" s="95"/>
      <c r="O768" s="96"/>
      <c r="P768" s="96"/>
      <c r="Q768" s="95"/>
      <c r="R768" s="95"/>
      <c r="S768" s="95"/>
      <c r="T768" s="95"/>
      <c r="U768" s="95"/>
      <c r="V768" s="95"/>
      <c r="W768" s="95"/>
      <c r="X768" s="95"/>
      <c r="CK768" s="83">
        <f t="shared" si="198"/>
        <v>0</v>
      </c>
      <c r="CL768" s="1">
        <f t="shared" si="195"/>
        <v>1250</v>
      </c>
      <c r="CM768" s="1">
        <f t="shared" si="196"/>
        <v>1250</v>
      </c>
      <c r="CN768" s="83">
        <f t="shared" si="197"/>
        <v>0</v>
      </c>
      <c r="CO768" s="74" t="str">
        <f t="shared" si="194"/>
        <v/>
      </c>
    </row>
    <row r="769" spans="1:93" x14ac:dyDescent="0.35">
      <c r="A769" s="95"/>
      <c r="B769" s="95"/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M769" s="95"/>
      <c r="N769" s="95"/>
      <c r="O769" s="96"/>
      <c r="P769" s="96"/>
      <c r="Q769" s="95"/>
      <c r="R769" s="95"/>
      <c r="S769" s="95"/>
      <c r="T769" s="95"/>
      <c r="U769" s="95"/>
      <c r="V769" s="95"/>
      <c r="W769" s="95"/>
      <c r="X769" s="95"/>
      <c r="CK769" s="83">
        <f t="shared" si="198"/>
        <v>0</v>
      </c>
      <c r="CL769" s="1">
        <f t="shared" si="195"/>
        <v>1250</v>
      </c>
      <c r="CM769" s="1">
        <f t="shared" si="196"/>
        <v>1250</v>
      </c>
      <c r="CN769" s="83">
        <f t="shared" si="197"/>
        <v>0</v>
      </c>
      <c r="CO769" s="74" t="str">
        <f t="shared" si="194"/>
        <v/>
      </c>
    </row>
    <row r="770" spans="1:93" x14ac:dyDescent="0.35">
      <c r="A770" s="95"/>
      <c r="B770" s="95"/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6"/>
      <c r="P770" s="96"/>
      <c r="Q770" s="95"/>
      <c r="R770" s="95"/>
      <c r="S770" s="95"/>
      <c r="T770" s="95"/>
      <c r="U770" s="95"/>
      <c r="V770" s="95"/>
      <c r="W770" s="95"/>
      <c r="X770" s="95"/>
      <c r="CK770" s="83">
        <f t="shared" si="198"/>
        <v>0</v>
      </c>
      <c r="CL770" s="1">
        <f t="shared" si="195"/>
        <v>1250</v>
      </c>
      <c r="CM770" s="1">
        <f t="shared" si="196"/>
        <v>1250</v>
      </c>
      <c r="CN770" s="83">
        <f t="shared" si="197"/>
        <v>0</v>
      </c>
      <c r="CO770" s="74" t="str">
        <f t="shared" si="194"/>
        <v/>
      </c>
    </row>
    <row r="771" spans="1:93" x14ac:dyDescent="0.35">
      <c r="A771" s="95"/>
      <c r="B771" s="95"/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6"/>
      <c r="P771" s="96"/>
      <c r="Q771" s="95"/>
      <c r="R771" s="95"/>
      <c r="S771" s="95"/>
      <c r="T771" s="95"/>
      <c r="U771" s="95"/>
      <c r="V771" s="95"/>
      <c r="W771" s="95"/>
      <c r="X771" s="95"/>
      <c r="CK771" s="83">
        <f t="shared" si="198"/>
        <v>0</v>
      </c>
      <c r="CL771" s="1">
        <f t="shared" si="195"/>
        <v>1250</v>
      </c>
      <c r="CM771" s="1">
        <f t="shared" si="196"/>
        <v>1250</v>
      </c>
      <c r="CN771" s="83">
        <f t="shared" si="197"/>
        <v>0</v>
      </c>
      <c r="CO771" s="74" t="str">
        <f t="shared" si="194"/>
        <v/>
      </c>
    </row>
    <row r="772" spans="1:93" x14ac:dyDescent="0.35">
      <c r="A772" s="95"/>
      <c r="B772" s="95"/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M772" s="95"/>
      <c r="N772" s="95"/>
      <c r="O772" s="96"/>
      <c r="P772" s="96"/>
      <c r="Q772" s="95"/>
      <c r="R772" s="95"/>
      <c r="S772" s="95"/>
      <c r="T772" s="95"/>
      <c r="U772" s="95"/>
      <c r="V772" s="95"/>
      <c r="W772" s="95"/>
      <c r="X772" s="95"/>
      <c r="CK772" s="83">
        <f t="shared" si="198"/>
        <v>0</v>
      </c>
      <c r="CL772" s="1">
        <f t="shared" si="195"/>
        <v>1250</v>
      </c>
      <c r="CM772" s="1">
        <f t="shared" si="196"/>
        <v>1250</v>
      </c>
      <c r="CN772" s="83">
        <f t="shared" si="197"/>
        <v>0</v>
      </c>
      <c r="CO772" s="74" t="str">
        <f t="shared" si="194"/>
        <v/>
      </c>
    </row>
    <row r="773" spans="1:93" x14ac:dyDescent="0.35">
      <c r="A773" s="95"/>
      <c r="B773" s="95"/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6"/>
      <c r="P773" s="96"/>
      <c r="Q773" s="95"/>
      <c r="R773" s="95"/>
      <c r="S773" s="95"/>
      <c r="T773" s="95"/>
      <c r="U773" s="95"/>
      <c r="V773" s="95"/>
      <c r="W773" s="95"/>
      <c r="X773" s="95"/>
      <c r="CK773" s="83">
        <f t="shared" si="198"/>
        <v>0</v>
      </c>
      <c r="CL773" s="1">
        <f t="shared" si="195"/>
        <v>1250</v>
      </c>
      <c r="CM773" s="1">
        <f t="shared" si="196"/>
        <v>1250</v>
      </c>
      <c r="CN773" s="83">
        <f t="shared" si="197"/>
        <v>0</v>
      </c>
      <c r="CO773" s="74" t="str">
        <f t="shared" si="194"/>
        <v/>
      </c>
    </row>
    <row r="774" spans="1:93" x14ac:dyDescent="0.35">
      <c r="A774" s="95"/>
      <c r="B774" s="95"/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M774" s="95"/>
      <c r="N774" s="95"/>
      <c r="O774" s="96"/>
      <c r="P774" s="96"/>
      <c r="Q774" s="95"/>
      <c r="R774" s="95"/>
      <c r="S774" s="95"/>
      <c r="T774" s="95"/>
      <c r="U774" s="95"/>
      <c r="V774" s="95"/>
      <c r="W774" s="95"/>
      <c r="X774" s="95"/>
      <c r="CK774" s="83">
        <f t="shared" si="198"/>
        <v>0</v>
      </c>
      <c r="CL774" s="1">
        <f t="shared" si="195"/>
        <v>1250</v>
      </c>
      <c r="CM774" s="1">
        <f t="shared" si="196"/>
        <v>1250</v>
      </c>
      <c r="CN774" s="83">
        <f t="shared" si="197"/>
        <v>0</v>
      </c>
      <c r="CO774" s="74" t="str">
        <f t="shared" si="194"/>
        <v/>
      </c>
    </row>
    <row r="775" spans="1:93" x14ac:dyDescent="0.35">
      <c r="A775" s="95"/>
      <c r="B775" s="95"/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M775" s="95"/>
      <c r="N775" s="95"/>
      <c r="O775" s="96"/>
      <c r="P775" s="96"/>
      <c r="Q775" s="95"/>
      <c r="R775" s="95"/>
      <c r="S775" s="95"/>
      <c r="T775" s="95"/>
      <c r="U775" s="95"/>
      <c r="V775" s="95"/>
      <c r="W775" s="95"/>
      <c r="X775" s="95"/>
      <c r="CK775" s="83">
        <f t="shared" si="198"/>
        <v>0</v>
      </c>
      <c r="CL775" s="1">
        <f t="shared" si="195"/>
        <v>1250</v>
      </c>
      <c r="CM775" s="1">
        <f t="shared" si="196"/>
        <v>1250</v>
      </c>
      <c r="CN775" s="83">
        <f t="shared" si="197"/>
        <v>0</v>
      </c>
      <c r="CO775" s="74" t="str">
        <f t="shared" si="194"/>
        <v/>
      </c>
    </row>
    <row r="776" spans="1:93" x14ac:dyDescent="0.35">
      <c r="A776" s="95"/>
      <c r="B776" s="95"/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6"/>
      <c r="P776" s="96"/>
      <c r="Q776" s="95"/>
      <c r="R776" s="95"/>
      <c r="S776" s="95"/>
      <c r="T776" s="95"/>
      <c r="U776" s="95"/>
      <c r="V776" s="95"/>
      <c r="W776" s="95"/>
      <c r="X776" s="95"/>
      <c r="CK776" s="83">
        <f t="shared" si="198"/>
        <v>0</v>
      </c>
      <c r="CL776" s="1">
        <f t="shared" si="195"/>
        <v>1250</v>
      </c>
      <c r="CM776" s="1">
        <f t="shared" si="196"/>
        <v>1250</v>
      </c>
      <c r="CN776" s="83">
        <f t="shared" si="197"/>
        <v>0</v>
      </c>
      <c r="CO776" s="74" t="str">
        <f t="shared" si="194"/>
        <v/>
      </c>
    </row>
    <row r="777" spans="1:93" x14ac:dyDescent="0.35">
      <c r="A777" s="95"/>
      <c r="B777" s="95"/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M777" s="95"/>
      <c r="N777" s="95"/>
      <c r="O777" s="96"/>
      <c r="P777" s="96"/>
      <c r="Q777" s="95"/>
      <c r="R777" s="95"/>
      <c r="S777" s="95"/>
      <c r="T777" s="95"/>
      <c r="U777" s="95"/>
      <c r="V777" s="95"/>
      <c r="W777" s="95"/>
      <c r="X777" s="95"/>
      <c r="CK777" s="83">
        <f t="shared" si="198"/>
        <v>0</v>
      </c>
      <c r="CL777" s="1">
        <f t="shared" si="195"/>
        <v>1250</v>
      </c>
      <c r="CM777" s="1">
        <f t="shared" si="196"/>
        <v>1250</v>
      </c>
      <c r="CN777" s="83">
        <f t="shared" si="197"/>
        <v>0</v>
      </c>
      <c r="CO777" s="74" t="str">
        <f t="shared" si="194"/>
        <v/>
      </c>
    </row>
    <row r="778" spans="1:93" x14ac:dyDescent="0.35">
      <c r="A778" s="95"/>
      <c r="B778" s="95"/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M778" s="95"/>
      <c r="N778" s="95"/>
      <c r="O778" s="96"/>
      <c r="P778" s="96"/>
      <c r="Q778" s="95"/>
      <c r="R778" s="95"/>
      <c r="S778" s="95"/>
      <c r="T778" s="95"/>
      <c r="U778" s="95"/>
      <c r="V778" s="95"/>
      <c r="W778" s="95"/>
      <c r="X778" s="95"/>
      <c r="CK778" s="83">
        <f t="shared" si="198"/>
        <v>0</v>
      </c>
      <c r="CL778" s="1">
        <f t="shared" si="195"/>
        <v>1250</v>
      </c>
      <c r="CM778" s="1">
        <f t="shared" si="196"/>
        <v>1250</v>
      </c>
      <c r="CN778" s="83">
        <f t="shared" si="197"/>
        <v>0</v>
      </c>
      <c r="CO778" s="74" t="str">
        <f t="shared" si="194"/>
        <v/>
      </c>
    </row>
    <row r="779" spans="1:93" x14ac:dyDescent="0.35">
      <c r="A779" s="95"/>
      <c r="B779" s="95"/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6"/>
      <c r="P779" s="96"/>
      <c r="Q779" s="95"/>
      <c r="R779" s="95"/>
      <c r="S779" s="95"/>
      <c r="T779" s="95"/>
      <c r="U779" s="95"/>
      <c r="V779" s="95"/>
      <c r="W779" s="95"/>
      <c r="X779" s="95"/>
      <c r="CK779" s="83">
        <f t="shared" si="198"/>
        <v>0</v>
      </c>
      <c r="CL779" s="1">
        <f t="shared" si="195"/>
        <v>1250</v>
      </c>
      <c r="CM779" s="1">
        <f t="shared" si="196"/>
        <v>1250</v>
      </c>
      <c r="CN779" s="83">
        <f t="shared" si="197"/>
        <v>0</v>
      </c>
      <c r="CO779" s="74" t="str">
        <f t="shared" si="194"/>
        <v/>
      </c>
    </row>
    <row r="780" spans="1:93" x14ac:dyDescent="0.35">
      <c r="A780" s="95"/>
      <c r="B780" s="95"/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6"/>
      <c r="P780" s="96"/>
      <c r="Q780" s="95"/>
      <c r="R780" s="95"/>
      <c r="S780" s="95"/>
      <c r="T780" s="95"/>
      <c r="U780" s="95"/>
      <c r="V780" s="95"/>
      <c r="W780" s="95"/>
      <c r="X780" s="95"/>
      <c r="CK780" s="83">
        <f t="shared" si="198"/>
        <v>0</v>
      </c>
      <c r="CL780" s="1">
        <f t="shared" si="195"/>
        <v>1250</v>
      </c>
      <c r="CM780" s="1">
        <f t="shared" si="196"/>
        <v>1250</v>
      </c>
      <c r="CN780" s="83">
        <f t="shared" si="197"/>
        <v>0</v>
      </c>
      <c r="CO780" s="74" t="str">
        <f t="shared" si="194"/>
        <v/>
      </c>
    </row>
    <row r="781" spans="1:93" x14ac:dyDescent="0.35">
      <c r="A781" s="95"/>
      <c r="B781" s="95"/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M781" s="95"/>
      <c r="N781" s="95"/>
      <c r="O781" s="96"/>
      <c r="P781" s="96"/>
      <c r="Q781" s="95"/>
      <c r="R781" s="95"/>
      <c r="S781" s="95"/>
      <c r="T781" s="95"/>
      <c r="U781" s="95"/>
      <c r="V781" s="95"/>
      <c r="W781" s="95"/>
      <c r="X781" s="95"/>
      <c r="CK781" s="83">
        <f t="shared" si="198"/>
        <v>0</v>
      </c>
      <c r="CL781" s="1">
        <f t="shared" si="195"/>
        <v>1250</v>
      </c>
      <c r="CM781" s="1">
        <f t="shared" si="196"/>
        <v>1250</v>
      </c>
      <c r="CN781" s="83">
        <f t="shared" si="197"/>
        <v>0</v>
      </c>
      <c r="CO781" s="74" t="str">
        <f t="shared" si="194"/>
        <v/>
      </c>
    </row>
    <row r="782" spans="1:93" x14ac:dyDescent="0.35">
      <c r="A782" s="95"/>
      <c r="B782" s="95"/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6"/>
      <c r="P782" s="96"/>
      <c r="Q782" s="95"/>
      <c r="R782" s="95"/>
      <c r="S782" s="95"/>
      <c r="T782" s="95"/>
      <c r="U782" s="95"/>
      <c r="V782" s="95"/>
      <c r="W782" s="95"/>
      <c r="X782" s="95"/>
      <c r="CK782" s="83">
        <f t="shared" si="198"/>
        <v>0</v>
      </c>
      <c r="CL782" s="1">
        <f t="shared" si="195"/>
        <v>1250</v>
      </c>
      <c r="CM782" s="1">
        <f t="shared" si="196"/>
        <v>1250</v>
      </c>
      <c r="CN782" s="83">
        <f t="shared" si="197"/>
        <v>0</v>
      </c>
      <c r="CO782" s="74" t="str">
        <f t="shared" si="194"/>
        <v/>
      </c>
    </row>
    <row r="783" spans="1:93" x14ac:dyDescent="0.35">
      <c r="A783" s="95"/>
      <c r="B783" s="95"/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6"/>
      <c r="P783" s="96"/>
      <c r="Q783" s="95"/>
      <c r="R783" s="95"/>
      <c r="S783" s="95"/>
      <c r="T783" s="95"/>
      <c r="U783" s="95"/>
      <c r="V783" s="95"/>
      <c r="W783" s="95"/>
      <c r="X783" s="95"/>
      <c r="CK783" s="83">
        <f t="shared" si="198"/>
        <v>0</v>
      </c>
      <c r="CL783" s="1">
        <f t="shared" si="195"/>
        <v>1250</v>
      </c>
      <c r="CM783" s="1">
        <f t="shared" si="196"/>
        <v>1250</v>
      </c>
      <c r="CN783" s="83">
        <f t="shared" si="197"/>
        <v>0</v>
      </c>
      <c r="CO783" s="74" t="str">
        <f t="shared" si="194"/>
        <v/>
      </c>
    </row>
    <row r="784" spans="1:93" x14ac:dyDescent="0.35">
      <c r="A784" s="95"/>
      <c r="B784" s="95"/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6"/>
      <c r="P784" s="96"/>
      <c r="Q784" s="95"/>
      <c r="R784" s="95"/>
      <c r="S784" s="95"/>
      <c r="T784" s="95"/>
      <c r="U784" s="95"/>
      <c r="V784" s="95"/>
      <c r="W784" s="95"/>
      <c r="X784" s="95"/>
      <c r="CK784" s="83">
        <f t="shared" si="198"/>
        <v>0</v>
      </c>
      <c r="CL784" s="1">
        <f t="shared" si="195"/>
        <v>1250</v>
      </c>
      <c r="CM784" s="1">
        <f t="shared" si="196"/>
        <v>1250</v>
      </c>
      <c r="CN784" s="83">
        <f t="shared" si="197"/>
        <v>0</v>
      </c>
      <c r="CO784" s="74" t="str">
        <f t="shared" si="194"/>
        <v/>
      </c>
    </row>
    <row r="785" spans="1:93" x14ac:dyDescent="0.35">
      <c r="A785" s="95"/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6"/>
      <c r="P785" s="96"/>
      <c r="Q785" s="95"/>
      <c r="R785" s="95"/>
      <c r="S785" s="95"/>
      <c r="T785" s="95"/>
      <c r="U785" s="95"/>
      <c r="V785" s="95"/>
      <c r="W785" s="95"/>
      <c r="X785" s="95"/>
      <c r="CK785" s="83">
        <f t="shared" si="198"/>
        <v>0</v>
      </c>
      <c r="CL785" s="1">
        <f t="shared" si="195"/>
        <v>1250</v>
      </c>
      <c r="CM785" s="1">
        <f t="shared" si="196"/>
        <v>1250</v>
      </c>
      <c r="CN785" s="83">
        <f t="shared" si="197"/>
        <v>0</v>
      </c>
      <c r="CO785" s="74" t="str">
        <f t="shared" si="194"/>
        <v/>
      </c>
    </row>
    <row r="786" spans="1:93" x14ac:dyDescent="0.35">
      <c r="A786" s="95"/>
      <c r="B786" s="95"/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M786" s="95"/>
      <c r="N786" s="95"/>
      <c r="O786" s="96"/>
      <c r="P786" s="96"/>
      <c r="Q786" s="95"/>
      <c r="R786" s="95"/>
      <c r="S786" s="95"/>
      <c r="T786" s="95"/>
      <c r="U786" s="95"/>
      <c r="V786" s="95"/>
      <c r="W786" s="95"/>
      <c r="X786" s="95"/>
      <c r="CK786" s="83">
        <f t="shared" si="198"/>
        <v>0</v>
      </c>
      <c r="CL786" s="1">
        <f t="shared" si="195"/>
        <v>1250</v>
      </c>
      <c r="CM786" s="1">
        <f t="shared" si="196"/>
        <v>1250</v>
      </c>
      <c r="CN786" s="83">
        <f t="shared" si="197"/>
        <v>0</v>
      </c>
      <c r="CO786" s="74" t="str">
        <f t="shared" si="194"/>
        <v/>
      </c>
    </row>
    <row r="787" spans="1:93" x14ac:dyDescent="0.35">
      <c r="A787" s="95"/>
      <c r="B787" s="95"/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6"/>
      <c r="P787" s="96"/>
      <c r="Q787" s="95"/>
      <c r="R787" s="95"/>
      <c r="S787" s="95"/>
      <c r="T787" s="95"/>
      <c r="U787" s="95"/>
      <c r="V787" s="95"/>
      <c r="W787" s="95"/>
      <c r="X787" s="95"/>
      <c r="CK787" s="83">
        <f t="shared" si="198"/>
        <v>0</v>
      </c>
      <c r="CL787" s="1">
        <f t="shared" si="195"/>
        <v>1250</v>
      </c>
      <c r="CM787" s="1">
        <f t="shared" si="196"/>
        <v>1250</v>
      </c>
      <c r="CN787" s="83">
        <f t="shared" si="197"/>
        <v>0</v>
      </c>
      <c r="CO787" s="74" t="str">
        <f t="shared" si="194"/>
        <v/>
      </c>
    </row>
    <row r="788" spans="1:93" x14ac:dyDescent="0.35">
      <c r="A788" s="95"/>
      <c r="B788" s="95"/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6"/>
      <c r="P788" s="96"/>
      <c r="Q788" s="95"/>
      <c r="R788" s="95"/>
      <c r="S788" s="95"/>
      <c r="T788" s="95"/>
      <c r="U788" s="95"/>
      <c r="V788" s="95"/>
      <c r="W788" s="95"/>
      <c r="X788" s="95"/>
      <c r="CK788" s="83">
        <f t="shared" si="198"/>
        <v>0</v>
      </c>
      <c r="CL788" s="1">
        <f t="shared" si="195"/>
        <v>1250</v>
      </c>
      <c r="CM788" s="1">
        <f t="shared" si="196"/>
        <v>1250</v>
      </c>
      <c r="CN788" s="83">
        <f t="shared" si="197"/>
        <v>0</v>
      </c>
      <c r="CO788" s="74" t="str">
        <f t="shared" si="194"/>
        <v/>
      </c>
    </row>
    <row r="789" spans="1:93" x14ac:dyDescent="0.35">
      <c r="A789" s="95"/>
      <c r="B789" s="95"/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6"/>
      <c r="P789" s="96"/>
      <c r="Q789" s="95"/>
      <c r="R789" s="95"/>
      <c r="S789" s="95"/>
      <c r="T789" s="95"/>
      <c r="U789" s="95"/>
      <c r="V789" s="95"/>
      <c r="W789" s="95"/>
      <c r="X789" s="95"/>
      <c r="CK789" s="83">
        <f t="shared" si="198"/>
        <v>0</v>
      </c>
      <c r="CL789" s="1">
        <f t="shared" si="195"/>
        <v>1250</v>
      </c>
      <c r="CM789" s="1">
        <f t="shared" si="196"/>
        <v>1250</v>
      </c>
      <c r="CN789" s="83">
        <f t="shared" si="197"/>
        <v>0</v>
      </c>
      <c r="CO789" s="74" t="str">
        <f t="shared" si="194"/>
        <v/>
      </c>
    </row>
    <row r="790" spans="1:93" x14ac:dyDescent="0.35">
      <c r="A790" s="95"/>
      <c r="B790" s="95"/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M790" s="95"/>
      <c r="N790" s="95"/>
      <c r="O790" s="96"/>
      <c r="P790" s="96"/>
      <c r="Q790" s="95"/>
      <c r="R790" s="95"/>
      <c r="S790" s="95"/>
      <c r="T790" s="95"/>
      <c r="U790" s="95"/>
      <c r="V790" s="95"/>
      <c r="W790" s="95"/>
      <c r="X790" s="95"/>
      <c r="CK790" s="83">
        <f t="shared" si="198"/>
        <v>0</v>
      </c>
      <c r="CL790" s="1">
        <f t="shared" si="195"/>
        <v>1250</v>
      </c>
      <c r="CM790" s="1">
        <f t="shared" si="196"/>
        <v>1250</v>
      </c>
      <c r="CN790" s="83">
        <f t="shared" si="197"/>
        <v>0</v>
      </c>
      <c r="CO790" s="74" t="str">
        <f t="shared" si="194"/>
        <v/>
      </c>
    </row>
    <row r="791" spans="1:93" x14ac:dyDescent="0.35">
      <c r="A791" s="95"/>
      <c r="B791" s="95"/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6"/>
      <c r="P791" s="96"/>
      <c r="Q791" s="95"/>
      <c r="R791" s="95"/>
      <c r="S791" s="95"/>
      <c r="T791" s="95"/>
      <c r="U791" s="95"/>
      <c r="V791" s="95"/>
      <c r="W791" s="95"/>
      <c r="X791" s="95"/>
      <c r="CK791" s="83">
        <f t="shared" si="198"/>
        <v>0</v>
      </c>
      <c r="CL791" s="1">
        <f t="shared" si="195"/>
        <v>1250</v>
      </c>
      <c r="CM791" s="1">
        <f t="shared" si="196"/>
        <v>1250</v>
      </c>
      <c r="CN791" s="83">
        <f t="shared" si="197"/>
        <v>0</v>
      </c>
      <c r="CO791" s="74" t="str">
        <f t="shared" si="194"/>
        <v/>
      </c>
    </row>
    <row r="792" spans="1:93" x14ac:dyDescent="0.35">
      <c r="A792" s="95"/>
      <c r="B792" s="95"/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M792" s="95"/>
      <c r="N792" s="95"/>
      <c r="O792" s="96"/>
      <c r="P792" s="96"/>
      <c r="Q792" s="95"/>
      <c r="R792" s="95"/>
      <c r="S792" s="95"/>
      <c r="T792" s="95"/>
      <c r="U792" s="95"/>
      <c r="V792" s="95"/>
      <c r="W792" s="95"/>
      <c r="X792" s="95"/>
      <c r="CK792" s="83">
        <f t="shared" si="198"/>
        <v>0</v>
      </c>
      <c r="CL792" s="1">
        <f t="shared" si="195"/>
        <v>1250</v>
      </c>
      <c r="CM792" s="1">
        <f t="shared" si="196"/>
        <v>1250</v>
      </c>
      <c r="CN792" s="83">
        <f t="shared" si="197"/>
        <v>0</v>
      </c>
      <c r="CO792" s="74" t="str">
        <f t="shared" si="194"/>
        <v/>
      </c>
    </row>
    <row r="793" spans="1:93" x14ac:dyDescent="0.35">
      <c r="A793" s="95"/>
      <c r="B793" s="95"/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6"/>
      <c r="P793" s="96"/>
      <c r="Q793" s="95"/>
      <c r="R793" s="95"/>
      <c r="S793" s="95"/>
      <c r="T793" s="95"/>
      <c r="U793" s="95"/>
      <c r="V793" s="95"/>
      <c r="W793" s="95"/>
      <c r="X793" s="95"/>
      <c r="CK793" s="83">
        <f t="shared" si="198"/>
        <v>0</v>
      </c>
      <c r="CL793" s="1">
        <f t="shared" si="195"/>
        <v>1250</v>
      </c>
      <c r="CM793" s="1">
        <f t="shared" si="196"/>
        <v>1250</v>
      </c>
      <c r="CN793" s="83">
        <f t="shared" si="197"/>
        <v>0</v>
      </c>
      <c r="CO793" s="74" t="str">
        <f t="shared" si="194"/>
        <v/>
      </c>
    </row>
    <row r="794" spans="1:93" x14ac:dyDescent="0.35">
      <c r="A794" s="95"/>
      <c r="B794" s="95"/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M794" s="95"/>
      <c r="N794" s="95"/>
      <c r="O794" s="96"/>
      <c r="P794" s="96"/>
      <c r="Q794" s="95"/>
      <c r="R794" s="95"/>
      <c r="S794" s="95"/>
      <c r="T794" s="95"/>
      <c r="U794" s="95"/>
      <c r="V794" s="95"/>
      <c r="W794" s="95"/>
      <c r="X794" s="95"/>
      <c r="CK794" s="83">
        <f t="shared" si="198"/>
        <v>0</v>
      </c>
      <c r="CL794" s="1">
        <f t="shared" si="195"/>
        <v>1250</v>
      </c>
      <c r="CM794" s="1">
        <f t="shared" si="196"/>
        <v>1250</v>
      </c>
      <c r="CN794" s="83">
        <f t="shared" si="197"/>
        <v>0</v>
      </c>
      <c r="CO794" s="74" t="str">
        <f t="shared" si="194"/>
        <v/>
      </c>
    </row>
    <row r="795" spans="1:93" x14ac:dyDescent="0.35">
      <c r="A795" s="95"/>
      <c r="B795" s="95"/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6"/>
      <c r="P795" s="96"/>
      <c r="Q795" s="95"/>
      <c r="R795" s="95"/>
      <c r="S795" s="95"/>
      <c r="T795" s="95"/>
      <c r="U795" s="95"/>
      <c r="V795" s="95"/>
      <c r="W795" s="95"/>
      <c r="X795" s="95"/>
      <c r="CK795" s="83">
        <f t="shared" si="198"/>
        <v>0</v>
      </c>
      <c r="CL795" s="1">
        <f t="shared" si="195"/>
        <v>1250</v>
      </c>
      <c r="CM795" s="1">
        <f t="shared" si="196"/>
        <v>1250</v>
      </c>
      <c r="CN795" s="83">
        <f t="shared" si="197"/>
        <v>0</v>
      </c>
      <c r="CO795" s="74" t="str">
        <f t="shared" si="194"/>
        <v/>
      </c>
    </row>
    <row r="796" spans="1:93" x14ac:dyDescent="0.35">
      <c r="A796" s="95"/>
      <c r="B796" s="95"/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95"/>
      <c r="O796" s="96"/>
      <c r="P796" s="96"/>
      <c r="Q796" s="95"/>
      <c r="R796" s="95"/>
      <c r="S796" s="95"/>
      <c r="T796" s="95"/>
      <c r="U796" s="95"/>
      <c r="V796" s="95"/>
      <c r="W796" s="95"/>
      <c r="X796" s="95"/>
      <c r="CK796" s="83">
        <f t="shared" si="198"/>
        <v>0</v>
      </c>
      <c r="CL796" s="1">
        <f t="shared" si="195"/>
        <v>1250</v>
      </c>
      <c r="CM796" s="1">
        <f t="shared" si="196"/>
        <v>1250</v>
      </c>
      <c r="CN796" s="83">
        <f t="shared" si="197"/>
        <v>0</v>
      </c>
      <c r="CO796" s="74" t="str">
        <f t="shared" ref="CO796:CO804" si="199">IF(CN795&lt;1,"",CO795+1)</f>
        <v/>
      </c>
    </row>
    <row r="797" spans="1:93" x14ac:dyDescent="0.35">
      <c r="A797" s="95"/>
      <c r="B797" s="95"/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6"/>
      <c r="P797" s="96"/>
      <c r="Q797" s="95"/>
      <c r="R797" s="95"/>
      <c r="S797" s="95"/>
      <c r="T797" s="95"/>
      <c r="U797" s="95"/>
      <c r="V797" s="95"/>
      <c r="W797" s="95"/>
      <c r="X797" s="95"/>
      <c r="CK797" s="83">
        <f t="shared" si="198"/>
        <v>0</v>
      </c>
      <c r="CL797" s="1">
        <f t="shared" si="195"/>
        <v>1250</v>
      </c>
      <c r="CM797" s="1">
        <f t="shared" si="196"/>
        <v>1250</v>
      </c>
      <c r="CN797" s="83">
        <f t="shared" si="197"/>
        <v>0</v>
      </c>
      <c r="CO797" s="74" t="str">
        <f t="shared" si="199"/>
        <v/>
      </c>
    </row>
    <row r="798" spans="1:93" x14ac:dyDescent="0.35">
      <c r="A798" s="95"/>
      <c r="B798" s="95"/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95"/>
      <c r="O798" s="96"/>
      <c r="P798" s="96"/>
      <c r="Q798" s="95"/>
      <c r="R798" s="95"/>
      <c r="S798" s="95"/>
      <c r="T798" s="95"/>
      <c r="U798" s="95"/>
      <c r="V798" s="95"/>
      <c r="W798" s="95"/>
      <c r="X798" s="95"/>
      <c r="CK798" s="83">
        <f t="shared" si="198"/>
        <v>0</v>
      </c>
      <c r="CL798" s="1">
        <f t="shared" si="195"/>
        <v>1250</v>
      </c>
      <c r="CM798" s="1">
        <f t="shared" si="196"/>
        <v>1250</v>
      </c>
      <c r="CN798" s="83">
        <f t="shared" si="197"/>
        <v>0</v>
      </c>
      <c r="CO798" s="74" t="str">
        <f t="shared" si="199"/>
        <v/>
      </c>
    </row>
    <row r="799" spans="1:93" x14ac:dyDescent="0.35">
      <c r="A799" s="95"/>
      <c r="B799" s="95"/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95"/>
      <c r="O799" s="96"/>
      <c r="P799" s="96"/>
      <c r="Q799" s="95"/>
      <c r="R799" s="95"/>
      <c r="S799" s="95"/>
      <c r="T799" s="95"/>
      <c r="U799" s="95"/>
      <c r="V799" s="95"/>
      <c r="W799" s="95"/>
      <c r="X799" s="95"/>
      <c r="CK799" s="83">
        <f t="shared" si="198"/>
        <v>0</v>
      </c>
      <c r="CL799" s="1">
        <f t="shared" si="195"/>
        <v>1250</v>
      </c>
      <c r="CM799" s="1">
        <f t="shared" si="196"/>
        <v>1250</v>
      </c>
      <c r="CN799" s="83">
        <f t="shared" si="197"/>
        <v>0</v>
      </c>
      <c r="CO799" s="74" t="str">
        <f t="shared" si="199"/>
        <v/>
      </c>
    </row>
    <row r="800" spans="1:93" x14ac:dyDescent="0.35">
      <c r="A800" s="95"/>
      <c r="B800" s="95"/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6"/>
      <c r="P800" s="96"/>
      <c r="Q800" s="95"/>
      <c r="R800" s="95"/>
      <c r="S800" s="95"/>
      <c r="T800" s="95"/>
      <c r="U800" s="95"/>
      <c r="V800" s="95"/>
      <c r="W800" s="95"/>
      <c r="X800" s="95"/>
      <c r="CK800" s="83">
        <f t="shared" si="198"/>
        <v>0</v>
      </c>
      <c r="CL800" s="1">
        <f t="shared" si="195"/>
        <v>1250</v>
      </c>
      <c r="CM800" s="1">
        <f t="shared" si="196"/>
        <v>1250</v>
      </c>
      <c r="CN800" s="83">
        <f t="shared" si="197"/>
        <v>0</v>
      </c>
      <c r="CO800" s="74" t="str">
        <f t="shared" si="199"/>
        <v/>
      </c>
    </row>
    <row r="801" spans="1:93" x14ac:dyDescent="0.35">
      <c r="A801" s="95"/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6"/>
      <c r="P801" s="96"/>
      <c r="Q801" s="95"/>
      <c r="R801" s="95"/>
      <c r="S801" s="95"/>
      <c r="T801" s="95"/>
      <c r="U801" s="95"/>
      <c r="V801" s="95"/>
      <c r="W801" s="95"/>
      <c r="X801" s="95"/>
      <c r="CK801" s="83">
        <f t="shared" si="198"/>
        <v>0</v>
      </c>
      <c r="CL801" s="1">
        <f t="shared" si="195"/>
        <v>1250</v>
      </c>
      <c r="CM801" s="1">
        <f t="shared" si="196"/>
        <v>1250</v>
      </c>
      <c r="CN801" s="83">
        <f t="shared" si="197"/>
        <v>0</v>
      </c>
      <c r="CO801" s="74" t="str">
        <f t="shared" si="199"/>
        <v/>
      </c>
    </row>
    <row r="802" spans="1:93" x14ac:dyDescent="0.35">
      <c r="A802" s="95"/>
      <c r="B802" s="95"/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6"/>
      <c r="P802" s="96"/>
      <c r="Q802" s="95"/>
      <c r="R802" s="95"/>
      <c r="S802" s="95"/>
      <c r="T802" s="95"/>
      <c r="U802" s="95"/>
      <c r="V802" s="95"/>
      <c r="W802" s="95"/>
      <c r="X802" s="95"/>
      <c r="CK802" s="83">
        <f t="shared" si="198"/>
        <v>0</v>
      </c>
      <c r="CL802" s="1">
        <f t="shared" si="195"/>
        <v>1250</v>
      </c>
      <c r="CM802" s="1">
        <f t="shared" si="196"/>
        <v>1250</v>
      </c>
      <c r="CN802" s="83">
        <f t="shared" si="197"/>
        <v>0</v>
      </c>
      <c r="CO802" s="74" t="str">
        <f t="shared" si="199"/>
        <v/>
      </c>
    </row>
    <row r="803" spans="1:93" x14ac:dyDescent="0.35">
      <c r="A803" s="95"/>
      <c r="B803" s="95"/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6"/>
      <c r="P803" s="96"/>
      <c r="Q803" s="95"/>
      <c r="R803" s="95"/>
      <c r="S803" s="95"/>
      <c r="T803" s="95"/>
      <c r="U803" s="95"/>
      <c r="V803" s="95"/>
      <c r="W803" s="95"/>
      <c r="X803" s="95"/>
      <c r="CK803" s="83">
        <f t="shared" si="198"/>
        <v>0</v>
      </c>
      <c r="CL803" s="1">
        <f t="shared" si="195"/>
        <v>1250</v>
      </c>
      <c r="CM803" s="1">
        <f t="shared" si="196"/>
        <v>1250</v>
      </c>
      <c r="CN803" s="83">
        <f t="shared" si="197"/>
        <v>0</v>
      </c>
      <c r="CO803" s="74" t="str">
        <f t="shared" si="199"/>
        <v/>
      </c>
    </row>
    <row r="804" spans="1:93" x14ac:dyDescent="0.35">
      <c r="A804" s="95"/>
      <c r="B804" s="95"/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6"/>
      <c r="P804" s="96"/>
      <c r="Q804" s="95"/>
      <c r="R804" s="95"/>
      <c r="S804" s="95"/>
      <c r="T804" s="95"/>
      <c r="U804" s="95"/>
      <c r="V804" s="95"/>
      <c r="W804" s="95"/>
      <c r="X804" s="95"/>
      <c r="CK804" s="83">
        <f t="shared" si="198"/>
        <v>0</v>
      </c>
      <c r="CL804" s="1">
        <f t="shared" si="195"/>
        <v>1250</v>
      </c>
      <c r="CM804" s="1">
        <f t="shared" si="196"/>
        <v>1250</v>
      </c>
      <c r="CN804" s="83">
        <f t="shared" si="197"/>
        <v>0</v>
      </c>
      <c r="CO804" s="74" t="str">
        <f t="shared" si="199"/>
        <v/>
      </c>
    </row>
    <row r="805" spans="1:93" x14ac:dyDescent="0.35">
      <c r="A805" s="95"/>
      <c r="B805" s="95"/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6"/>
      <c r="P805" s="96"/>
      <c r="Q805" s="95"/>
      <c r="R805" s="95"/>
      <c r="S805" s="95"/>
      <c r="T805" s="95"/>
      <c r="U805" s="95"/>
      <c r="V805" s="95"/>
      <c r="W805" s="95"/>
      <c r="X805" s="95"/>
      <c r="CK805" s="83">
        <f t="shared" ref="CK805:CK819" si="200">(CN804*($CK$38*13.85))/360</f>
        <v>0</v>
      </c>
      <c r="CL805" s="1">
        <f t="shared" si="195"/>
        <v>1250</v>
      </c>
      <c r="CM805" s="1">
        <f t="shared" ref="CM805:CM819" si="201">CL805-CK805</f>
        <v>1250</v>
      </c>
      <c r="CN805" s="83">
        <f t="shared" ref="CN805:CN819" si="202">IF(CN804-CM805&lt;0,0,CN804-CM805)</f>
        <v>0</v>
      </c>
    </row>
    <row r="806" spans="1:93" x14ac:dyDescent="0.35">
      <c r="A806" s="95"/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6"/>
      <c r="P806" s="96"/>
      <c r="Q806" s="95"/>
      <c r="R806" s="95"/>
      <c r="S806" s="95"/>
      <c r="T806" s="95"/>
      <c r="U806" s="95"/>
      <c r="V806" s="95"/>
      <c r="W806" s="95"/>
      <c r="X806" s="95"/>
      <c r="CK806" s="83">
        <f t="shared" si="200"/>
        <v>0</v>
      </c>
      <c r="CL806" s="1">
        <f t="shared" si="195"/>
        <v>1250</v>
      </c>
      <c r="CM806" s="1">
        <f t="shared" si="201"/>
        <v>1250</v>
      </c>
      <c r="CN806" s="83">
        <f t="shared" si="202"/>
        <v>0</v>
      </c>
    </row>
    <row r="807" spans="1:93" x14ac:dyDescent="0.35">
      <c r="A807" s="95"/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6"/>
      <c r="P807" s="96"/>
      <c r="Q807" s="95"/>
      <c r="R807" s="95"/>
      <c r="S807" s="95"/>
      <c r="T807" s="95"/>
      <c r="U807" s="95"/>
      <c r="V807" s="95"/>
      <c r="W807" s="95"/>
      <c r="X807" s="95"/>
      <c r="CK807" s="83">
        <f t="shared" si="200"/>
        <v>0</v>
      </c>
      <c r="CL807" s="1">
        <f t="shared" si="195"/>
        <v>1250</v>
      </c>
      <c r="CM807" s="1">
        <f t="shared" si="201"/>
        <v>1250</v>
      </c>
      <c r="CN807" s="83">
        <f t="shared" si="202"/>
        <v>0</v>
      </c>
    </row>
    <row r="808" spans="1:93" x14ac:dyDescent="0.35">
      <c r="A808" s="95"/>
      <c r="B808" s="95"/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M808" s="95"/>
      <c r="N808" s="95"/>
      <c r="O808" s="96"/>
      <c r="P808" s="96"/>
      <c r="Q808" s="95"/>
      <c r="R808" s="95"/>
      <c r="S808" s="95"/>
      <c r="T808" s="95"/>
      <c r="U808" s="95"/>
      <c r="V808" s="95"/>
      <c r="W808" s="95"/>
      <c r="X808" s="95"/>
      <c r="CK808" s="83">
        <f t="shared" si="200"/>
        <v>0</v>
      </c>
      <c r="CL808" s="1">
        <f t="shared" ref="CL808:CL819" si="203">$D$40/2</f>
        <v>1250</v>
      </c>
      <c r="CM808" s="1">
        <f t="shared" si="201"/>
        <v>1250</v>
      </c>
      <c r="CN808" s="83">
        <f t="shared" si="202"/>
        <v>0</v>
      </c>
    </row>
    <row r="809" spans="1:93" x14ac:dyDescent="0.35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6"/>
      <c r="P809" s="96"/>
      <c r="Q809" s="95"/>
      <c r="R809" s="95"/>
      <c r="S809" s="95"/>
      <c r="T809" s="95"/>
      <c r="U809" s="95"/>
      <c r="V809" s="95"/>
      <c r="W809" s="95"/>
      <c r="X809" s="95"/>
      <c r="CK809" s="83">
        <f t="shared" si="200"/>
        <v>0</v>
      </c>
      <c r="CL809" s="1">
        <f t="shared" si="203"/>
        <v>1250</v>
      </c>
      <c r="CM809" s="1">
        <f t="shared" si="201"/>
        <v>1250</v>
      </c>
      <c r="CN809" s="83">
        <f t="shared" si="202"/>
        <v>0</v>
      </c>
    </row>
    <row r="810" spans="1:93" x14ac:dyDescent="0.35">
      <c r="A810" s="95"/>
      <c r="B810" s="95"/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M810" s="95"/>
      <c r="N810" s="95"/>
      <c r="O810" s="96"/>
      <c r="P810" s="96"/>
      <c r="Q810" s="95"/>
      <c r="R810" s="95"/>
      <c r="S810" s="95"/>
      <c r="T810" s="95"/>
      <c r="U810" s="95"/>
      <c r="V810" s="95"/>
      <c r="W810" s="95"/>
      <c r="X810" s="95"/>
      <c r="CK810" s="83">
        <f t="shared" si="200"/>
        <v>0</v>
      </c>
      <c r="CL810" s="1">
        <f t="shared" si="203"/>
        <v>1250</v>
      </c>
      <c r="CM810" s="1">
        <f t="shared" si="201"/>
        <v>1250</v>
      </c>
      <c r="CN810" s="83">
        <f t="shared" si="202"/>
        <v>0</v>
      </c>
    </row>
    <row r="811" spans="1:93" x14ac:dyDescent="0.35">
      <c r="A811" s="95"/>
      <c r="B811" s="95"/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M811" s="95"/>
      <c r="N811" s="95"/>
      <c r="O811" s="96"/>
      <c r="P811" s="96"/>
      <c r="Q811" s="95"/>
      <c r="R811" s="95"/>
      <c r="S811" s="95"/>
      <c r="T811" s="95"/>
      <c r="U811" s="95"/>
      <c r="V811" s="95"/>
      <c r="W811" s="95"/>
      <c r="X811" s="95"/>
      <c r="CK811" s="83">
        <f t="shared" si="200"/>
        <v>0</v>
      </c>
      <c r="CL811" s="1">
        <f t="shared" si="203"/>
        <v>1250</v>
      </c>
      <c r="CM811" s="1">
        <f t="shared" si="201"/>
        <v>1250</v>
      </c>
      <c r="CN811" s="83">
        <f t="shared" si="202"/>
        <v>0</v>
      </c>
    </row>
    <row r="812" spans="1:93" x14ac:dyDescent="0.35">
      <c r="A812" s="95"/>
      <c r="B812" s="95"/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M812" s="95"/>
      <c r="N812" s="95"/>
      <c r="O812" s="96"/>
      <c r="P812" s="96"/>
      <c r="Q812" s="95"/>
      <c r="R812" s="95"/>
      <c r="S812" s="95"/>
      <c r="T812" s="95"/>
      <c r="U812" s="95"/>
      <c r="V812" s="95"/>
      <c r="W812" s="95"/>
      <c r="X812" s="95"/>
      <c r="CK812" s="83">
        <f t="shared" si="200"/>
        <v>0</v>
      </c>
      <c r="CL812" s="1">
        <f t="shared" si="203"/>
        <v>1250</v>
      </c>
      <c r="CM812" s="1">
        <f t="shared" si="201"/>
        <v>1250</v>
      </c>
      <c r="CN812" s="83">
        <f t="shared" si="202"/>
        <v>0</v>
      </c>
    </row>
    <row r="813" spans="1:93" x14ac:dyDescent="0.35">
      <c r="A813" s="95"/>
      <c r="B813" s="95"/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6"/>
      <c r="P813" s="96"/>
      <c r="Q813" s="95"/>
      <c r="R813" s="95"/>
      <c r="S813" s="95"/>
      <c r="T813" s="95"/>
      <c r="U813" s="95"/>
      <c r="V813" s="95"/>
      <c r="W813" s="95"/>
      <c r="X813" s="95"/>
      <c r="CK813" s="83">
        <f t="shared" si="200"/>
        <v>0</v>
      </c>
      <c r="CL813" s="1">
        <f t="shared" si="203"/>
        <v>1250</v>
      </c>
      <c r="CM813" s="1">
        <f t="shared" si="201"/>
        <v>1250</v>
      </c>
      <c r="CN813" s="83">
        <f t="shared" si="202"/>
        <v>0</v>
      </c>
    </row>
    <row r="814" spans="1:93" x14ac:dyDescent="0.35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6"/>
      <c r="P814" s="96"/>
      <c r="Q814" s="95"/>
      <c r="R814" s="95"/>
      <c r="S814" s="95"/>
      <c r="T814" s="95"/>
      <c r="U814" s="95"/>
      <c r="V814" s="95"/>
      <c r="W814" s="95"/>
      <c r="X814" s="95"/>
      <c r="CK814" s="83">
        <f t="shared" si="200"/>
        <v>0</v>
      </c>
      <c r="CL814" s="1">
        <f t="shared" si="203"/>
        <v>1250</v>
      </c>
      <c r="CM814" s="1">
        <f t="shared" si="201"/>
        <v>1250</v>
      </c>
      <c r="CN814" s="83">
        <f t="shared" si="202"/>
        <v>0</v>
      </c>
    </row>
    <row r="815" spans="1:93" x14ac:dyDescent="0.35">
      <c r="A815" s="95"/>
      <c r="B815" s="95"/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6"/>
      <c r="P815" s="96"/>
      <c r="Q815" s="95"/>
      <c r="R815" s="95"/>
      <c r="S815" s="95"/>
      <c r="T815" s="95"/>
      <c r="U815" s="95"/>
      <c r="V815" s="95"/>
      <c r="W815" s="95"/>
      <c r="X815" s="95"/>
      <c r="CK815" s="83">
        <f t="shared" si="200"/>
        <v>0</v>
      </c>
      <c r="CL815" s="1">
        <f t="shared" si="203"/>
        <v>1250</v>
      </c>
      <c r="CM815" s="1">
        <f t="shared" si="201"/>
        <v>1250</v>
      </c>
      <c r="CN815" s="83">
        <f t="shared" si="202"/>
        <v>0</v>
      </c>
    </row>
    <row r="816" spans="1:93" x14ac:dyDescent="0.35">
      <c r="A816" s="95"/>
      <c r="B816" s="95"/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M816" s="95"/>
      <c r="N816" s="95"/>
      <c r="O816" s="96"/>
      <c r="P816" s="96"/>
      <c r="Q816" s="95"/>
      <c r="R816" s="95"/>
      <c r="S816" s="95"/>
      <c r="T816" s="95"/>
      <c r="U816" s="95"/>
      <c r="V816" s="95"/>
      <c r="W816" s="95"/>
      <c r="X816" s="95"/>
      <c r="CK816" s="83">
        <f t="shared" si="200"/>
        <v>0</v>
      </c>
      <c r="CL816" s="1">
        <f t="shared" si="203"/>
        <v>1250</v>
      </c>
      <c r="CM816" s="1">
        <f t="shared" si="201"/>
        <v>1250</v>
      </c>
      <c r="CN816" s="83">
        <f t="shared" si="202"/>
        <v>0</v>
      </c>
    </row>
    <row r="817" spans="1:92" x14ac:dyDescent="0.35">
      <c r="A817" s="95"/>
      <c r="B817" s="95"/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M817" s="95"/>
      <c r="N817" s="95"/>
      <c r="O817" s="96"/>
      <c r="P817" s="96"/>
      <c r="Q817" s="95"/>
      <c r="R817" s="95"/>
      <c r="S817" s="95"/>
      <c r="T817" s="95"/>
      <c r="U817" s="95"/>
      <c r="V817" s="95"/>
      <c r="W817" s="95"/>
      <c r="X817" s="95"/>
      <c r="CK817" s="83">
        <f t="shared" si="200"/>
        <v>0</v>
      </c>
      <c r="CL817" s="1">
        <f t="shared" si="203"/>
        <v>1250</v>
      </c>
      <c r="CM817" s="1">
        <f t="shared" si="201"/>
        <v>1250</v>
      </c>
      <c r="CN817" s="83">
        <f t="shared" si="202"/>
        <v>0</v>
      </c>
    </row>
    <row r="818" spans="1:92" x14ac:dyDescent="0.35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6"/>
      <c r="P818" s="96"/>
      <c r="Q818" s="95"/>
      <c r="R818" s="95"/>
      <c r="S818" s="95"/>
      <c r="T818" s="95"/>
      <c r="U818" s="95"/>
      <c r="V818" s="95"/>
      <c r="W818" s="95"/>
      <c r="X818" s="95"/>
      <c r="CK818" s="83">
        <f t="shared" si="200"/>
        <v>0</v>
      </c>
      <c r="CL818" s="1">
        <f t="shared" si="203"/>
        <v>1250</v>
      </c>
      <c r="CM818" s="1">
        <f t="shared" si="201"/>
        <v>1250</v>
      </c>
      <c r="CN818" s="83">
        <f t="shared" si="202"/>
        <v>0</v>
      </c>
    </row>
    <row r="819" spans="1:92" x14ac:dyDescent="0.35">
      <c r="A819" s="95"/>
      <c r="B819" s="95"/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6"/>
      <c r="P819" s="96"/>
      <c r="Q819" s="95"/>
      <c r="R819" s="95"/>
      <c r="S819" s="95"/>
      <c r="T819" s="95"/>
      <c r="U819" s="95"/>
      <c r="V819" s="95"/>
      <c r="W819" s="95"/>
      <c r="X819" s="95"/>
      <c r="CK819" s="83">
        <f t="shared" si="200"/>
        <v>0</v>
      </c>
      <c r="CL819" s="1">
        <f t="shared" si="203"/>
        <v>1250</v>
      </c>
      <c r="CM819" s="1">
        <f t="shared" si="201"/>
        <v>1250</v>
      </c>
      <c r="CN819" s="83">
        <f t="shared" si="202"/>
        <v>0</v>
      </c>
    </row>
    <row r="820" spans="1:92" x14ac:dyDescent="0.35">
      <c r="A820" s="95"/>
      <c r="B820" s="95"/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M820" s="95"/>
      <c r="N820" s="95"/>
      <c r="O820" s="96"/>
      <c r="P820" s="96"/>
      <c r="Q820" s="95"/>
      <c r="R820" s="95"/>
      <c r="S820" s="95"/>
      <c r="T820" s="95"/>
      <c r="U820" s="95"/>
      <c r="V820" s="95"/>
      <c r="W820" s="95"/>
      <c r="X820" s="95"/>
    </row>
    <row r="821" spans="1:92" x14ac:dyDescent="0.35">
      <c r="A821" s="95"/>
      <c r="B821" s="95"/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M821" s="95"/>
      <c r="N821" s="95"/>
      <c r="O821" s="96"/>
      <c r="P821" s="96"/>
      <c r="Q821" s="95"/>
      <c r="R821" s="95"/>
      <c r="S821" s="95"/>
      <c r="T821" s="95"/>
      <c r="U821" s="95"/>
      <c r="V821" s="95"/>
      <c r="W821" s="95"/>
      <c r="X821" s="95"/>
    </row>
    <row r="822" spans="1:92" x14ac:dyDescent="0.35">
      <c r="A822" s="95"/>
      <c r="B822" s="95"/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6"/>
      <c r="P822" s="96"/>
      <c r="Q822" s="95"/>
      <c r="R822" s="95"/>
      <c r="S822" s="95"/>
      <c r="T822" s="95"/>
      <c r="U822" s="95"/>
      <c r="V822" s="95"/>
      <c r="W822" s="95"/>
      <c r="X822" s="95"/>
    </row>
    <row r="823" spans="1:92" x14ac:dyDescent="0.35">
      <c r="A823" s="95"/>
      <c r="B823" s="95"/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6"/>
      <c r="P823" s="96"/>
      <c r="Q823" s="95"/>
      <c r="R823" s="95"/>
      <c r="S823" s="95"/>
      <c r="T823" s="95"/>
      <c r="U823" s="95"/>
      <c r="V823" s="95"/>
      <c r="W823" s="95"/>
      <c r="X823" s="95"/>
    </row>
    <row r="824" spans="1:92" x14ac:dyDescent="0.35">
      <c r="A824" s="95"/>
      <c r="B824" s="95"/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6"/>
      <c r="P824" s="96"/>
      <c r="Q824" s="95"/>
      <c r="R824" s="95"/>
      <c r="S824" s="95"/>
      <c r="T824" s="95"/>
      <c r="U824" s="95"/>
      <c r="V824" s="95"/>
      <c r="W824" s="95"/>
      <c r="X824" s="95"/>
    </row>
    <row r="825" spans="1:92" x14ac:dyDescent="0.35">
      <c r="A825" s="95"/>
      <c r="B825" s="95"/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M825" s="95"/>
      <c r="N825" s="95"/>
      <c r="O825" s="96"/>
      <c r="P825" s="96"/>
      <c r="Q825" s="95"/>
      <c r="R825" s="95"/>
      <c r="S825" s="95"/>
      <c r="T825" s="95"/>
      <c r="U825" s="95"/>
      <c r="V825" s="95"/>
      <c r="W825" s="95"/>
      <c r="X825" s="95"/>
    </row>
    <row r="826" spans="1:92" x14ac:dyDescent="0.35">
      <c r="A826" s="95"/>
      <c r="B826" s="95"/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6"/>
      <c r="P826" s="96"/>
      <c r="Q826" s="95"/>
      <c r="R826" s="95"/>
      <c r="S826" s="95"/>
      <c r="T826" s="95"/>
      <c r="U826" s="95"/>
      <c r="V826" s="95"/>
      <c r="W826" s="95"/>
      <c r="X826" s="95"/>
    </row>
    <row r="827" spans="1:92" x14ac:dyDescent="0.35">
      <c r="A827" s="95"/>
      <c r="B827" s="95"/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6"/>
      <c r="P827" s="96"/>
      <c r="Q827" s="95"/>
      <c r="R827" s="95"/>
      <c r="S827" s="95"/>
      <c r="T827" s="95"/>
      <c r="U827" s="95"/>
      <c r="V827" s="95"/>
      <c r="W827" s="95"/>
      <c r="X827" s="95"/>
    </row>
    <row r="828" spans="1:92" x14ac:dyDescent="0.35">
      <c r="A828" s="95"/>
      <c r="B828" s="95"/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6"/>
      <c r="P828" s="96"/>
      <c r="Q828" s="95"/>
      <c r="R828" s="95"/>
      <c r="S828" s="95"/>
      <c r="T828" s="95"/>
      <c r="U828" s="95"/>
      <c r="V828" s="95"/>
      <c r="W828" s="95"/>
      <c r="X828" s="95"/>
    </row>
    <row r="829" spans="1:92" x14ac:dyDescent="0.35">
      <c r="A829" s="95"/>
      <c r="B829" s="95"/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M829" s="95"/>
      <c r="N829" s="95"/>
      <c r="O829" s="96"/>
      <c r="P829" s="96"/>
      <c r="Q829" s="95"/>
      <c r="R829" s="95"/>
      <c r="S829" s="95"/>
      <c r="T829" s="95"/>
      <c r="U829" s="95"/>
      <c r="V829" s="95"/>
      <c r="W829" s="95"/>
      <c r="X829" s="95"/>
    </row>
    <row r="830" spans="1:92" x14ac:dyDescent="0.35">
      <c r="A830" s="95"/>
      <c r="B830" s="95"/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6"/>
      <c r="P830" s="96"/>
      <c r="Q830" s="95"/>
      <c r="R830" s="95"/>
      <c r="S830" s="95"/>
      <c r="T830" s="95"/>
      <c r="U830" s="95"/>
      <c r="V830" s="95"/>
      <c r="W830" s="95"/>
      <c r="X830" s="95"/>
    </row>
    <row r="831" spans="1:92" x14ac:dyDescent="0.35">
      <c r="A831" s="95"/>
      <c r="B831" s="95"/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M831" s="95"/>
      <c r="N831" s="95"/>
      <c r="O831" s="96"/>
      <c r="P831" s="96"/>
      <c r="Q831" s="95"/>
      <c r="R831" s="95"/>
      <c r="S831" s="95"/>
      <c r="T831" s="95"/>
      <c r="U831" s="95"/>
      <c r="V831" s="95"/>
      <c r="W831" s="95"/>
      <c r="X831" s="95"/>
    </row>
    <row r="832" spans="1:92" x14ac:dyDescent="0.35">
      <c r="A832" s="95"/>
      <c r="B832" s="95"/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M832" s="95"/>
      <c r="N832" s="95"/>
      <c r="O832" s="96"/>
      <c r="P832" s="96"/>
      <c r="Q832" s="95"/>
      <c r="R832" s="95"/>
      <c r="S832" s="95"/>
      <c r="T832" s="95"/>
      <c r="U832" s="95"/>
      <c r="V832" s="95"/>
      <c r="W832" s="95"/>
      <c r="X832" s="95"/>
    </row>
    <row r="833" spans="1:24" x14ac:dyDescent="0.35">
      <c r="A833" s="95"/>
      <c r="B833" s="95"/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M833" s="95"/>
      <c r="N833" s="95"/>
      <c r="O833" s="96"/>
      <c r="P833" s="96"/>
      <c r="Q833" s="95"/>
      <c r="R833" s="95"/>
      <c r="S833" s="95"/>
      <c r="T833" s="95"/>
      <c r="U833" s="95"/>
      <c r="V833" s="95"/>
      <c r="W833" s="95"/>
      <c r="X833" s="95"/>
    </row>
    <row r="834" spans="1:24" x14ac:dyDescent="0.35">
      <c r="A834" s="95"/>
      <c r="B834" s="95"/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M834" s="95"/>
      <c r="N834" s="95"/>
      <c r="O834" s="96"/>
      <c r="P834" s="96"/>
      <c r="Q834" s="95"/>
      <c r="R834" s="95"/>
      <c r="S834" s="95"/>
      <c r="T834" s="95"/>
      <c r="U834" s="95"/>
      <c r="V834" s="95"/>
      <c r="W834" s="95"/>
      <c r="X834" s="95"/>
    </row>
    <row r="835" spans="1:24" x14ac:dyDescent="0.35">
      <c r="A835" s="95"/>
      <c r="B835" s="95"/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M835" s="95"/>
      <c r="N835" s="95"/>
      <c r="O835" s="96"/>
      <c r="P835" s="96"/>
      <c r="Q835" s="95"/>
      <c r="R835" s="95"/>
      <c r="S835" s="95"/>
      <c r="T835" s="95"/>
      <c r="U835" s="95"/>
      <c r="V835" s="95"/>
      <c r="W835" s="95"/>
      <c r="X835" s="95"/>
    </row>
    <row r="836" spans="1:24" x14ac:dyDescent="0.35">
      <c r="A836" s="95"/>
      <c r="B836" s="95"/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M836" s="95"/>
      <c r="N836" s="95"/>
      <c r="O836" s="96"/>
      <c r="P836" s="96"/>
      <c r="Q836" s="95"/>
      <c r="R836" s="95"/>
      <c r="S836" s="95"/>
      <c r="T836" s="95"/>
      <c r="U836" s="95"/>
      <c r="V836" s="95"/>
      <c r="W836" s="95"/>
      <c r="X836" s="95"/>
    </row>
    <row r="837" spans="1:24" x14ac:dyDescent="0.35">
      <c r="A837" s="95"/>
      <c r="B837" s="95"/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M837" s="95"/>
      <c r="N837" s="95"/>
      <c r="O837" s="96"/>
      <c r="P837" s="96"/>
      <c r="Q837" s="95"/>
      <c r="R837" s="95"/>
      <c r="S837" s="95"/>
      <c r="T837" s="95"/>
      <c r="U837" s="95"/>
      <c r="V837" s="95"/>
      <c r="W837" s="95"/>
      <c r="X837" s="95"/>
    </row>
    <row r="838" spans="1:24" x14ac:dyDescent="0.35">
      <c r="A838" s="95"/>
      <c r="B838" s="95"/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M838" s="95"/>
      <c r="N838" s="95"/>
      <c r="O838" s="96"/>
      <c r="P838" s="96"/>
      <c r="Q838" s="95"/>
      <c r="R838" s="95"/>
      <c r="S838" s="95"/>
      <c r="T838" s="95"/>
      <c r="U838" s="95"/>
      <c r="V838" s="95"/>
      <c r="W838" s="95"/>
      <c r="X838" s="95"/>
    </row>
    <row r="839" spans="1:24" x14ac:dyDescent="0.35">
      <c r="A839" s="95"/>
      <c r="B839" s="95"/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M839" s="95"/>
      <c r="N839" s="95"/>
      <c r="O839" s="96"/>
      <c r="P839" s="96"/>
      <c r="Q839" s="95"/>
      <c r="R839" s="95"/>
      <c r="S839" s="95"/>
      <c r="T839" s="95"/>
      <c r="U839" s="95"/>
      <c r="V839" s="95"/>
      <c r="W839" s="95"/>
      <c r="X839" s="95"/>
    </row>
    <row r="840" spans="1:24" x14ac:dyDescent="0.35">
      <c r="A840" s="95"/>
      <c r="B840" s="95"/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6"/>
      <c r="P840" s="96"/>
      <c r="Q840" s="95"/>
      <c r="R840" s="95"/>
      <c r="S840" s="95"/>
      <c r="T840" s="95"/>
      <c r="U840" s="95"/>
      <c r="V840" s="95"/>
      <c r="W840" s="95"/>
      <c r="X840" s="95"/>
    </row>
    <row r="841" spans="1:24" x14ac:dyDescent="0.35">
      <c r="A841" s="95"/>
      <c r="B841" s="95"/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M841" s="95"/>
      <c r="N841" s="95"/>
      <c r="O841" s="96"/>
      <c r="P841" s="96"/>
      <c r="Q841" s="95"/>
      <c r="R841" s="95"/>
      <c r="S841" s="95"/>
      <c r="T841" s="95"/>
      <c r="U841" s="95"/>
      <c r="V841" s="95"/>
      <c r="W841" s="95"/>
      <c r="X841" s="95"/>
    </row>
  </sheetData>
  <sheetProtection password="C685" sheet="1" selectLockedCells="1"/>
  <mergeCells count="55">
    <mergeCell ref="B25:D25"/>
    <mergeCell ref="B26:D26"/>
    <mergeCell ref="CC6:CF6"/>
    <mergeCell ref="G15:H15"/>
    <mergeCell ref="CC18:CE18"/>
    <mergeCell ref="B14:E14"/>
    <mergeCell ref="G19:H19"/>
    <mergeCell ref="G18:H18"/>
    <mergeCell ref="G6:I6"/>
    <mergeCell ref="CG6:CI6"/>
    <mergeCell ref="CD7:CE7"/>
    <mergeCell ref="CG7:CH7"/>
    <mergeCell ref="CC14:CF14"/>
    <mergeCell ref="CC8:CE8"/>
    <mergeCell ref="CG8:CH8"/>
    <mergeCell ref="CG9:CH9"/>
    <mergeCell ref="CC10:CE10"/>
    <mergeCell ref="CG10:CH10"/>
    <mergeCell ref="CG14:CI14"/>
    <mergeCell ref="CC23:CE23"/>
    <mergeCell ref="CG24:CH24"/>
    <mergeCell ref="CB27:CD27"/>
    <mergeCell ref="CG17:CH17"/>
    <mergeCell ref="CC16:CE16"/>
    <mergeCell ref="CC17:CE17"/>
    <mergeCell ref="CG16:CH16"/>
    <mergeCell ref="A38:A39"/>
    <mergeCell ref="B20:E20"/>
    <mergeCell ref="B18:D18"/>
    <mergeCell ref="B22:D22"/>
    <mergeCell ref="B24:D24"/>
    <mergeCell ref="CG23:CH23"/>
    <mergeCell ref="CB28:CB29"/>
    <mergeCell ref="CC21:CE21"/>
    <mergeCell ref="CC22:CE22"/>
    <mergeCell ref="CC24:CE24"/>
    <mergeCell ref="B10:D10"/>
    <mergeCell ref="CG18:CH18"/>
    <mergeCell ref="CG19:CH19"/>
    <mergeCell ref="CC20:CF20"/>
    <mergeCell ref="CG20:CH20"/>
    <mergeCell ref="CG22:CH22"/>
    <mergeCell ref="CC15:CE15"/>
    <mergeCell ref="CG15:CH15"/>
    <mergeCell ref="C21:D21"/>
    <mergeCell ref="G17:H17"/>
    <mergeCell ref="G16:H16"/>
    <mergeCell ref="A34:C34"/>
    <mergeCell ref="B15:D15"/>
    <mergeCell ref="B6:E6"/>
    <mergeCell ref="C7:D7"/>
    <mergeCell ref="B8:D8"/>
    <mergeCell ref="B11:D11"/>
    <mergeCell ref="B12:D12"/>
    <mergeCell ref="B17:D17"/>
  </mergeCells>
  <phoneticPr fontId="8" type="noConversion"/>
  <pageMargins left="0.7" right="0.7" top="0.75" bottom="0.75" header="0.3" footer="0.3"/>
  <pageSetup scale="48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CS840"/>
  <sheetViews>
    <sheetView zoomScaleNormal="100" workbookViewId="0">
      <selection activeCell="I21" sqref="I21"/>
    </sheetView>
  </sheetViews>
  <sheetFormatPr defaultRowHeight="15.5" x14ac:dyDescent="0.35"/>
  <cols>
    <col min="1" max="1" width="13.1796875" customWidth="1"/>
    <col min="2" max="2" width="9.7265625" customWidth="1"/>
    <col min="3" max="4" width="15.453125" customWidth="1"/>
    <col min="5" max="5" width="17" customWidth="1"/>
    <col min="6" max="6" width="3.1796875" customWidth="1"/>
    <col min="7" max="7" width="18.7265625" customWidth="1"/>
    <col min="8" max="8" width="15.453125" customWidth="1"/>
    <col min="9" max="9" width="15.7265625" customWidth="1"/>
    <col min="10" max="10" width="0.1796875" customWidth="1"/>
    <col min="11" max="11" width="12.1796875" hidden="1" customWidth="1"/>
    <col min="12" max="13" width="0.1796875" customWidth="1"/>
    <col min="14" max="14" width="2.7265625" customWidth="1"/>
    <col min="15" max="15" width="12.7265625" style="64" customWidth="1"/>
    <col min="16" max="16" width="1.7265625" style="64" customWidth="1"/>
    <col min="17" max="17" width="12.7265625" style="5" customWidth="1"/>
    <col min="18" max="18" width="4.1796875" style="5" customWidth="1"/>
    <col min="19" max="19" width="13.7265625" style="5" customWidth="1"/>
    <col min="20" max="20" width="2.7265625" style="5" customWidth="1"/>
    <col min="21" max="21" width="13.7265625" style="5" customWidth="1"/>
    <col min="22" max="22" width="2.7265625" style="5" customWidth="1"/>
    <col min="23" max="23" width="9.1796875" style="5" customWidth="1"/>
    <col min="24" max="24" width="30.7265625" style="5" customWidth="1"/>
    <col min="26" max="26" width="14.1796875" customWidth="1"/>
    <col min="29" max="29" width="14.26953125" style="3" customWidth="1"/>
    <col min="79" max="79" width="6" customWidth="1"/>
    <col min="80" max="80" width="4.7265625" hidden="1" customWidth="1"/>
    <col min="81" max="82" width="0.26953125" hidden="1" customWidth="1"/>
    <col min="83" max="83" width="15.54296875" hidden="1" customWidth="1"/>
    <col min="84" max="84" width="0.1796875" hidden="1" customWidth="1"/>
    <col min="85" max="85" width="15.7265625" hidden="1" customWidth="1"/>
    <col min="86" max="86" width="15.54296875" hidden="1" customWidth="1"/>
    <col min="87" max="87" width="0.1796875" hidden="1" customWidth="1"/>
    <col min="88" max="88" width="18.453125" customWidth="1"/>
    <col min="89" max="89" width="0.1796875" customWidth="1"/>
    <col min="90" max="90" width="0.1796875" hidden="1" customWidth="1"/>
    <col min="91" max="91" width="11" hidden="1" customWidth="1"/>
    <col min="92" max="92" width="0.26953125" customWidth="1"/>
    <col min="93" max="93" width="9.1796875" hidden="1" customWidth="1"/>
  </cols>
  <sheetData>
    <row r="1" spans="1:87" ht="25" customHeight="1" x14ac:dyDescent="0.35">
      <c r="A1" s="18"/>
      <c r="B1" s="18"/>
      <c r="C1" s="18"/>
      <c r="D1" s="18"/>
      <c r="E1" s="18"/>
      <c r="F1" s="18"/>
      <c r="G1" s="18"/>
      <c r="H1" s="18"/>
      <c r="I1" s="19"/>
      <c r="J1" s="18"/>
      <c r="L1" s="95"/>
      <c r="M1" s="95"/>
      <c r="N1" s="41"/>
      <c r="O1" s="41"/>
      <c r="P1" s="41"/>
      <c r="Q1" s="18"/>
      <c r="R1" s="18"/>
      <c r="S1" s="18"/>
      <c r="T1" s="18"/>
      <c r="U1" s="18"/>
      <c r="V1" s="18"/>
      <c r="W1" s="18"/>
      <c r="X1" s="18"/>
      <c r="CB1" s="9"/>
      <c r="CC1" s="9"/>
      <c r="CD1" s="9"/>
      <c r="CE1" s="9"/>
      <c r="CF1" s="9"/>
      <c r="CG1" s="9"/>
      <c r="CH1" s="9"/>
      <c r="CI1" s="9"/>
    </row>
    <row r="2" spans="1:87" ht="23.5" x14ac:dyDescent="0.55000000000000004">
      <c r="A2" s="18"/>
      <c r="B2" s="18"/>
      <c r="C2" s="65" t="s">
        <v>61</v>
      </c>
      <c r="D2" s="18"/>
      <c r="E2" s="18"/>
      <c r="F2" s="18"/>
      <c r="G2" s="18"/>
      <c r="H2" s="18"/>
      <c r="I2" s="19"/>
      <c r="J2" s="19"/>
      <c r="L2" s="95"/>
      <c r="M2" s="95"/>
      <c r="N2" s="41"/>
      <c r="O2" s="41"/>
      <c r="P2" s="41"/>
      <c r="Q2" s="18"/>
      <c r="R2" s="18"/>
      <c r="S2" s="18"/>
      <c r="T2" s="18"/>
      <c r="U2" s="18"/>
      <c r="V2" s="18"/>
      <c r="W2" s="18"/>
      <c r="X2" s="18"/>
      <c r="CB2" s="14"/>
      <c r="CC2" s="14"/>
      <c r="CD2" s="42" t="s">
        <v>44</v>
      </c>
      <c r="CE2" s="14"/>
      <c r="CF2" s="14"/>
      <c r="CG2" s="14"/>
      <c r="CH2" s="14"/>
      <c r="CI2" s="14"/>
    </row>
    <row r="3" spans="1:87" ht="20.149999999999999" customHeight="1" x14ac:dyDescent="0.35">
      <c r="A3" s="18"/>
      <c r="B3" s="18"/>
      <c r="C3" s="18"/>
      <c r="D3" s="18"/>
      <c r="E3" s="18"/>
      <c r="F3" s="18"/>
      <c r="G3" s="18"/>
      <c r="H3" s="18"/>
      <c r="I3" s="19"/>
      <c r="J3" s="18"/>
      <c r="L3" s="95"/>
      <c r="M3" s="95"/>
      <c r="N3" s="41"/>
      <c r="O3" s="41"/>
      <c r="P3" s="41"/>
      <c r="Q3" s="18"/>
      <c r="R3" s="18"/>
      <c r="S3" s="18"/>
      <c r="T3" s="18"/>
      <c r="U3" s="18"/>
      <c r="V3" s="18"/>
      <c r="W3" s="18"/>
      <c r="X3" s="18"/>
      <c r="CB3" s="14"/>
      <c r="CC3" s="14"/>
      <c r="CD3" s="14"/>
      <c r="CE3" s="14"/>
      <c r="CF3" s="14"/>
      <c r="CG3" s="14"/>
      <c r="CH3" s="14"/>
      <c r="CI3" s="14"/>
    </row>
    <row r="4" spans="1:87" ht="20.149999999999999" customHeight="1" x14ac:dyDescent="0.35">
      <c r="A4" s="18"/>
      <c r="B4" s="18"/>
      <c r="C4" s="18"/>
      <c r="D4" s="18"/>
      <c r="E4" s="18"/>
      <c r="F4" s="18"/>
      <c r="G4" s="18"/>
      <c r="H4" s="18"/>
      <c r="I4" s="19"/>
      <c r="J4" s="18"/>
      <c r="L4" s="95"/>
      <c r="M4" s="95"/>
      <c r="N4" s="41"/>
      <c r="O4" s="41"/>
      <c r="P4" s="41"/>
      <c r="Q4" s="18"/>
      <c r="R4" s="18"/>
      <c r="S4" s="18"/>
      <c r="T4" s="18"/>
      <c r="U4" s="18"/>
      <c r="V4" s="18"/>
      <c r="W4" s="18"/>
      <c r="X4" s="18"/>
      <c r="CB4" s="14"/>
      <c r="CC4" s="14"/>
      <c r="CD4" s="14"/>
      <c r="CE4" s="14"/>
      <c r="CF4" s="14"/>
      <c r="CG4" s="14"/>
      <c r="CH4" s="14"/>
      <c r="CI4" s="14"/>
    </row>
    <row r="5" spans="1:87" ht="18.5" x14ac:dyDescent="0.45">
      <c r="A5" s="18"/>
      <c r="B5" s="240" t="s">
        <v>49</v>
      </c>
      <c r="C5" s="240"/>
      <c r="D5" s="240"/>
      <c r="E5" s="240"/>
      <c r="F5" s="24"/>
      <c r="G5" s="241"/>
      <c r="H5" s="241"/>
      <c r="I5" s="241"/>
      <c r="J5" s="102"/>
      <c r="K5" s="97"/>
      <c r="L5" s="97"/>
      <c r="M5" s="97"/>
      <c r="N5" s="140"/>
      <c r="O5" s="140"/>
      <c r="P5" s="41"/>
      <c r="Q5" s="18"/>
      <c r="R5" s="18"/>
      <c r="S5" s="18"/>
      <c r="T5" s="18"/>
      <c r="U5" s="18"/>
      <c r="V5" s="18"/>
      <c r="W5" s="18"/>
      <c r="X5" s="18"/>
      <c r="CB5" s="14"/>
      <c r="CC5" s="215" t="s">
        <v>0</v>
      </c>
      <c r="CD5" s="215"/>
      <c r="CE5" s="215"/>
      <c r="CF5" s="215"/>
      <c r="CG5" s="227" t="s">
        <v>40</v>
      </c>
      <c r="CH5" s="228"/>
      <c r="CI5" s="229"/>
    </row>
    <row r="6" spans="1:87" ht="17" x14ac:dyDescent="0.4">
      <c r="A6" s="18"/>
      <c r="B6" s="113"/>
      <c r="C6" s="242" t="s">
        <v>1</v>
      </c>
      <c r="D6" s="206"/>
      <c r="E6" s="121">
        <f>REFI!E21</f>
        <v>316500</v>
      </c>
      <c r="F6" s="114"/>
      <c r="G6" s="243"/>
      <c r="H6" s="243"/>
      <c r="I6" s="127"/>
      <c r="J6" s="142"/>
      <c r="K6" s="97"/>
      <c r="L6" s="97"/>
      <c r="M6" s="97"/>
      <c r="N6" s="140"/>
      <c r="O6" s="140"/>
      <c r="P6" s="41"/>
      <c r="Q6" s="18"/>
      <c r="R6" s="18"/>
      <c r="S6" s="18"/>
      <c r="T6" s="18"/>
      <c r="U6" s="18"/>
      <c r="V6" s="18"/>
      <c r="W6" s="18"/>
      <c r="X6" s="18"/>
      <c r="CB6" s="14"/>
      <c r="CC6" s="14"/>
      <c r="CD6" s="221" t="s">
        <v>1</v>
      </c>
      <c r="CE6" s="213"/>
      <c r="CF6" s="44">
        <f>'CFM2'!E6</f>
        <v>316500</v>
      </c>
      <c r="CG6" s="230" t="s">
        <v>41</v>
      </c>
      <c r="CH6" s="231"/>
      <c r="CI6" s="10">
        <v>192250</v>
      </c>
    </row>
    <row r="7" spans="1:87" ht="17" x14ac:dyDescent="0.4">
      <c r="A7" s="18"/>
      <c r="B7" s="242" t="s">
        <v>3</v>
      </c>
      <c r="C7" s="242"/>
      <c r="D7" s="206"/>
      <c r="E7" s="122">
        <f>REFI!E22</f>
        <v>3.5000000000000003E-2</v>
      </c>
      <c r="F7" s="115"/>
      <c r="G7" s="243"/>
      <c r="H7" s="243"/>
      <c r="I7" s="128"/>
      <c r="J7" s="143"/>
      <c r="K7" s="97"/>
      <c r="L7" s="97"/>
      <c r="M7" s="97"/>
      <c r="N7" s="140"/>
      <c r="O7" s="140"/>
      <c r="P7" s="41"/>
      <c r="Q7" s="18"/>
      <c r="R7" s="18"/>
      <c r="S7" s="18"/>
      <c r="T7" s="18"/>
      <c r="U7" s="18"/>
      <c r="V7" s="18"/>
      <c r="W7" s="18"/>
      <c r="X7" s="18"/>
      <c r="CB7" s="14"/>
      <c r="CC7" s="221" t="s">
        <v>3</v>
      </c>
      <c r="CD7" s="221"/>
      <c r="CE7" s="213"/>
      <c r="CF7" s="45">
        <f>'CFM2'!E7</f>
        <v>3.5000000000000003E-2</v>
      </c>
      <c r="CG7" s="230" t="s">
        <v>2</v>
      </c>
      <c r="CH7" s="231"/>
      <c r="CI7" s="31">
        <v>7.0000000000000007E-2</v>
      </c>
    </row>
    <row r="8" spans="1:87" ht="17.5" thickBot="1" x14ac:dyDescent="0.45">
      <c r="A8" s="18"/>
      <c r="B8" s="116" t="s">
        <v>62</v>
      </c>
      <c r="C8" s="116"/>
      <c r="D8" s="117"/>
      <c r="E8" s="123">
        <f>REFI!E23</f>
        <v>180</v>
      </c>
      <c r="F8" s="118"/>
      <c r="G8" s="243"/>
      <c r="H8" s="243"/>
      <c r="I8" s="138"/>
      <c r="J8" s="144"/>
      <c r="K8" s="97"/>
      <c r="L8" s="97"/>
      <c r="M8" s="97"/>
      <c r="N8" s="140"/>
      <c r="O8" s="140"/>
      <c r="P8" s="41"/>
      <c r="Q8" s="18"/>
      <c r="R8" s="18"/>
      <c r="S8" s="18"/>
      <c r="T8" s="18"/>
      <c r="U8" s="18"/>
      <c r="V8" s="18"/>
      <c r="W8" s="18"/>
      <c r="X8" s="18"/>
      <c r="CB8" s="14"/>
      <c r="CC8" s="46" t="s">
        <v>29</v>
      </c>
      <c r="CD8" s="46"/>
      <c r="CE8" s="47"/>
      <c r="CF8" s="48">
        <f>'CFM2'!E8</f>
        <v>180</v>
      </c>
      <c r="CG8" s="230" t="s">
        <v>4</v>
      </c>
      <c r="CH8" s="231"/>
      <c r="CI8" s="11">
        <v>1663.26</v>
      </c>
    </row>
    <row r="9" spans="1:87" ht="19" thickBot="1" x14ac:dyDescent="0.5">
      <c r="A9" s="18"/>
      <c r="B9" s="244" t="s">
        <v>4</v>
      </c>
      <c r="C9" s="244"/>
      <c r="D9" s="219"/>
      <c r="E9" s="119">
        <f>(-PMT(E7/12,E8,E6,0))</f>
        <v>2262.6032433511491</v>
      </c>
      <c r="F9" s="120"/>
      <c r="G9" s="243"/>
      <c r="H9" s="243"/>
      <c r="I9" s="139"/>
      <c r="J9" s="145"/>
      <c r="K9" s="97"/>
      <c r="L9" s="97"/>
      <c r="M9" s="97"/>
      <c r="N9" s="140"/>
      <c r="O9" s="140"/>
      <c r="P9" s="41"/>
      <c r="Q9" s="18"/>
      <c r="R9" s="18"/>
      <c r="S9" s="18"/>
      <c r="T9" s="18"/>
      <c r="U9" s="18"/>
      <c r="V9" s="18"/>
      <c r="W9" s="18"/>
      <c r="X9" s="18"/>
      <c r="CB9" s="14"/>
      <c r="CC9" s="222" t="s">
        <v>4</v>
      </c>
      <c r="CD9" s="222"/>
      <c r="CE9" s="233"/>
      <c r="CF9" s="49">
        <f>(-PMT(CF7/12,CF8,CF6,0))</f>
        <v>2262.6032433511491</v>
      </c>
      <c r="CG9" s="234" t="s">
        <v>42</v>
      </c>
      <c r="CH9" s="235"/>
      <c r="CI9" s="50">
        <f>NPER(CI7/12,CI8,-CI6,0)</f>
        <v>192.84052605362794</v>
      </c>
    </row>
    <row r="10" spans="1:87" ht="17" x14ac:dyDescent="0.4">
      <c r="A10" s="18"/>
      <c r="B10" s="242" t="s">
        <v>43</v>
      </c>
      <c r="C10" s="242"/>
      <c r="D10" s="245"/>
      <c r="E10" s="124">
        <f>SUM($C$39:$C$413)+SUM($H$39:$H$413)</f>
        <v>407268.58380320657</v>
      </c>
      <c r="F10" s="18"/>
      <c r="G10" s="19"/>
      <c r="H10" s="19"/>
      <c r="I10" s="19"/>
      <c r="J10" s="97"/>
      <c r="K10" s="97"/>
      <c r="L10" s="97"/>
      <c r="M10" s="97"/>
      <c r="N10" s="140"/>
      <c r="O10" s="140"/>
      <c r="P10" s="41"/>
      <c r="Q10" s="18"/>
      <c r="R10" s="18"/>
      <c r="S10" s="18"/>
      <c r="T10" s="18"/>
      <c r="U10" s="18"/>
      <c r="V10" s="18"/>
      <c r="W10" s="18"/>
      <c r="X10" s="18"/>
      <c r="CB10" s="14"/>
      <c r="CC10" s="14"/>
      <c r="CD10" s="14"/>
      <c r="CE10" s="14"/>
      <c r="CF10" s="14"/>
      <c r="CG10" s="6"/>
      <c r="CH10" s="6"/>
      <c r="CI10" s="6"/>
    </row>
    <row r="11" spans="1:87" ht="17" x14ac:dyDescent="0.4">
      <c r="A11" s="18"/>
      <c r="B11" s="242" t="s">
        <v>13</v>
      </c>
      <c r="C11" s="242"/>
      <c r="D11" s="245"/>
      <c r="E11" s="125">
        <f>SUM($C$39:$C$413)</f>
        <v>90768.583803206813</v>
      </c>
      <c r="F11" s="18"/>
      <c r="G11" s="19"/>
      <c r="H11" s="19"/>
      <c r="I11" s="19"/>
      <c r="J11" s="97"/>
      <c r="K11" s="97"/>
      <c r="L11" s="97"/>
      <c r="M11" s="97"/>
      <c r="N11" s="140"/>
      <c r="O11" s="140"/>
      <c r="P11" s="41"/>
      <c r="Q11" s="18"/>
      <c r="R11" s="18"/>
      <c r="S11" s="18"/>
      <c r="T11" s="18"/>
      <c r="U11" s="18"/>
      <c r="V11" s="18"/>
      <c r="W11" s="18"/>
      <c r="X11" s="18"/>
      <c r="CB11" s="14"/>
      <c r="CC11" s="14"/>
      <c r="CD11" s="14"/>
      <c r="CE11" s="14"/>
      <c r="CF11" s="14"/>
      <c r="CG11" s="6"/>
      <c r="CH11" s="6"/>
      <c r="CI11" s="6"/>
    </row>
    <row r="12" spans="1:87" x14ac:dyDescent="0.35">
      <c r="A12" s="18"/>
      <c r="B12" s="18"/>
      <c r="C12" s="18"/>
      <c r="D12" s="18"/>
      <c r="E12" s="18"/>
      <c r="F12" s="18"/>
      <c r="G12" s="19"/>
      <c r="H12" s="19"/>
      <c r="I12" s="19"/>
      <c r="J12" s="97"/>
      <c r="K12" s="97"/>
      <c r="L12" s="97"/>
      <c r="M12" s="97"/>
      <c r="N12" s="140"/>
      <c r="O12" s="140"/>
      <c r="P12" s="41"/>
      <c r="Q12" s="18"/>
      <c r="R12" s="18"/>
      <c r="S12" s="18"/>
      <c r="T12" s="18"/>
      <c r="U12" s="18"/>
      <c r="V12" s="18"/>
      <c r="W12" s="18"/>
      <c r="X12" s="18"/>
      <c r="CB12" s="14"/>
      <c r="CC12" s="14"/>
      <c r="CD12" s="14"/>
      <c r="CE12" s="14"/>
      <c r="CF12" s="14"/>
      <c r="CG12" s="6"/>
      <c r="CH12" s="6"/>
      <c r="CI12" s="6"/>
    </row>
    <row r="13" spans="1:87" ht="18.5" hidden="1" x14ac:dyDescent="0.45">
      <c r="A13" s="18"/>
      <c r="B13" s="236" t="s">
        <v>53</v>
      </c>
      <c r="C13" s="236"/>
      <c r="D13" s="236"/>
      <c r="E13" s="236"/>
      <c r="F13" s="25"/>
      <c r="G13" s="246"/>
      <c r="H13" s="246"/>
      <c r="I13" s="246"/>
      <c r="J13" s="102"/>
      <c r="K13" s="97"/>
      <c r="L13" s="97"/>
      <c r="M13" s="97"/>
      <c r="N13" s="140"/>
      <c r="O13" s="140"/>
      <c r="P13" s="41"/>
      <c r="Q13" s="18"/>
      <c r="R13" s="18"/>
      <c r="S13" s="18"/>
      <c r="T13" s="18"/>
      <c r="U13" s="18"/>
      <c r="V13" s="18"/>
      <c r="W13" s="18"/>
      <c r="X13" s="18"/>
      <c r="CB13" s="14"/>
      <c r="CC13" s="232" t="s">
        <v>9</v>
      </c>
      <c r="CD13" s="232"/>
      <c r="CE13" s="232"/>
      <c r="CF13" s="232"/>
      <c r="CG13" s="232" t="s">
        <v>28</v>
      </c>
      <c r="CH13" s="215"/>
      <c r="CI13" s="215"/>
    </row>
    <row r="14" spans="1:87" hidden="1" x14ac:dyDescent="0.35">
      <c r="A14" s="18"/>
      <c r="B14" s="201" t="s">
        <v>50</v>
      </c>
      <c r="C14" s="201"/>
      <c r="D14" s="202"/>
      <c r="E14" s="66">
        <v>0</v>
      </c>
      <c r="F14" s="29"/>
      <c r="G14" s="199"/>
      <c r="H14" s="199"/>
      <c r="I14" s="103"/>
      <c r="J14" s="146"/>
      <c r="K14" s="97"/>
      <c r="L14" s="97"/>
      <c r="M14" s="97"/>
      <c r="N14" s="140"/>
      <c r="O14" s="140"/>
      <c r="P14" s="41"/>
      <c r="Q14" s="18"/>
      <c r="R14" s="18"/>
      <c r="S14" s="18"/>
      <c r="T14" s="18"/>
      <c r="U14" s="18"/>
      <c r="V14" s="18"/>
      <c r="W14" s="18"/>
      <c r="X14" s="18"/>
      <c r="CB14" s="14"/>
      <c r="CC14" s="221" t="s">
        <v>5</v>
      </c>
      <c r="CD14" s="221"/>
      <c r="CE14" s="213"/>
      <c r="CF14" s="51">
        <v>0</v>
      </c>
      <c r="CG14" s="212" t="s">
        <v>30</v>
      </c>
      <c r="CH14" s="213"/>
      <c r="CI14" s="52"/>
    </row>
    <row r="15" spans="1:87" hidden="1" x14ac:dyDescent="0.35">
      <c r="A15" s="18"/>
      <c r="B15" s="201" t="s">
        <v>51</v>
      </c>
      <c r="C15" s="201"/>
      <c r="D15" s="201"/>
      <c r="E15" s="66">
        <v>0</v>
      </c>
      <c r="F15" s="29"/>
      <c r="G15" s="199"/>
      <c r="H15" s="199"/>
      <c r="I15" s="103"/>
      <c r="J15" s="146"/>
      <c r="K15" s="97"/>
      <c r="L15" s="97"/>
      <c r="M15" s="97"/>
      <c r="N15" s="140"/>
      <c r="O15" s="140"/>
      <c r="P15" s="41"/>
      <c r="Q15" s="18"/>
      <c r="R15" s="18"/>
      <c r="S15" s="18"/>
      <c r="T15" s="18"/>
      <c r="U15" s="18"/>
      <c r="V15" s="18"/>
      <c r="W15" s="18"/>
      <c r="X15" s="18"/>
      <c r="CB15" s="14"/>
      <c r="CC15" s="221" t="s">
        <v>6</v>
      </c>
      <c r="CD15" s="221"/>
      <c r="CE15" s="221"/>
      <c r="CF15" s="53">
        <v>0</v>
      </c>
      <c r="CG15" s="212" t="s">
        <v>31</v>
      </c>
      <c r="CH15" s="213"/>
      <c r="CI15" s="52"/>
    </row>
    <row r="16" spans="1:87" hidden="1" x14ac:dyDescent="0.35">
      <c r="A16" s="18"/>
      <c r="B16" s="201" t="s">
        <v>52</v>
      </c>
      <c r="C16" s="201"/>
      <c r="D16" s="201"/>
      <c r="E16" s="67">
        <v>1</v>
      </c>
      <c r="F16" s="30"/>
      <c r="G16" s="199"/>
      <c r="H16" s="199"/>
      <c r="I16" s="104"/>
      <c r="J16" s="142"/>
      <c r="K16" s="97"/>
      <c r="L16" s="97"/>
      <c r="M16" s="97"/>
      <c r="N16" s="140"/>
      <c r="O16" s="140"/>
      <c r="P16" s="41"/>
      <c r="Q16" s="18"/>
      <c r="R16" s="18"/>
      <c r="S16" s="18"/>
      <c r="T16" s="18"/>
      <c r="U16" s="18"/>
      <c r="V16" s="18"/>
      <c r="W16" s="18"/>
      <c r="X16" s="18"/>
      <c r="CB16" s="14"/>
      <c r="CC16" s="221" t="s">
        <v>7</v>
      </c>
      <c r="CD16" s="221"/>
      <c r="CE16" s="221"/>
      <c r="CF16" s="54">
        <v>1</v>
      </c>
      <c r="CG16" s="212" t="s">
        <v>32</v>
      </c>
      <c r="CH16" s="213"/>
      <c r="CI16" s="52"/>
    </row>
    <row r="17" spans="1:89" hidden="1" x14ac:dyDescent="0.35">
      <c r="A17" s="18"/>
      <c r="B17" s="201" t="s">
        <v>54</v>
      </c>
      <c r="C17" s="201"/>
      <c r="D17" s="201"/>
      <c r="E17" s="68">
        <f>SUM(E39:E413)+SUM(G39:G413)</f>
        <v>0</v>
      </c>
      <c r="F17" s="22"/>
      <c r="G17" s="199"/>
      <c r="H17" s="199"/>
      <c r="I17" s="105"/>
      <c r="J17" s="143"/>
      <c r="K17" s="97"/>
      <c r="L17" s="97"/>
      <c r="M17" s="97"/>
      <c r="N17" s="140"/>
      <c r="O17" s="140"/>
      <c r="P17" s="41"/>
      <c r="Q17" s="18"/>
      <c r="R17" s="18"/>
      <c r="S17" s="18"/>
      <c r="T17" s="18"/>
      <c r="U17" s="18"/>
      <c r="V17" s="18"/>
      <c r="W17" s="18"/>
      <c r="X17" s="18"/>
      <c r="CB17" s="14"/>
      <c r="CC17" s="221" t="s">
        <v>8</v>
      </c>
      <c r="CD17" s="221"/>
      <c r="CE17" s="221"/>
      <c r="CF17" s="52"/>
      <c r="CG17" s="212" t="s">
        <v>33</v>
      </c>
      <c r="CH17" s="213"/>
      <c r="CI17" s="52"/>
    </row>
    <row r="18" spans="1:89" hidden="1" x14ac:dyDescent="0.35">
      <c r="A18" s="18"/>
      <c r="B18" s="18"/>
      <c r="C18" s="18"/>
      <c r="D18" s="18"/>
      <c r="E18" s="18"/>
      <c r="F18" s="18"/>
      <c r="G18" s="199"/>
      <c r="H18" s="199"/>
      <c r="I18" s="106"/>
      <c r="J18" s="147"/>
      <c r="K18" s="97"/>
      <c r="L18" s="97"/>
      <c r="M18" s="97"/>
      <c r="N18" s="140"/>
      <c r="O18" s="140"/>
      <c r="P18" s="41"/>
      <c r="Q18" s="18"/>
      <c r="R18" s="18"/>
      <c r="S18" s="18"/>
      <c r="T18" s="18"/>
      <c r="U18" s="18"/>
      <c r="V18" s="18"/>
      <c r="W18" s="18"/>
      <c r="X18" s="18"/>
      <c r="CB18" s="14"/>
      <c r="CC18" s="14"/>
      <c r="CD18" s="14"/>
      <c r="CE18" s="14"/>
      <c r="CF18" s="14"/>
      <c r="CG18" s="214" t="s">
        <v>34</v>
      </c>
      <c r="CH18" s="213"/>
      <c r="CI18" s="52"/>
    </row>
    <row r="19" spans="1:89" ht="18.5" x14ac:dyDescent="0.45">
      <c r="A19" s="18"/>
      <c r="B19" s="241"/>
      <c r="C19" s="241"/>
      <c r="D19" s="241"/>
      <c r="E19" s="241"/>
      <c r="F19" s="24"/>
      <c r="G19" s="247"/>
      <c r="H19" s="247"/>
      <c r="I19" s="107"/>
      <c r="J19" s="148"/>
      <c r="K19" s="97"/>
      <c r="L19" s="97"/>
      <c r="M19" s="97"/>
      <c r="N19" s="140"/>
      <c r="O19" s="140"/>
      <c r="P19" s="41"/>
      <c r="Q19" s="18"/>
      <c r="R19" s="18"/>
      <c r="S19" s="18"/>
      <c r="T19" s="18"/>
      <c r="U19" s="18"/>
      <c r="V19" s="18"/>
      <c r="W19" s="18"/>
      <c r="X19" s="18"/>
      <c r="CB19" s="14"/>
      <c r="CC19" s="215" t="s">
        <v>10</v>
      </c>
      <c r="CD19" s="215"/>
      <c r="CE19" s="215"/>
      <c r="CF19" s="215"/>
      <c r="CG19" s="216" t="s">
        <v>35</v>
      </c>
      <c r="CH19" s="217"/>
      <c r="CI19" s="52"/>
    </row>
    <row r="20" spans="1:89" ht="17" x14ac:dyDescent="0.4">
      <c r="A20" s="18"/>
      <c r="B20" s="134"/>
      <c r="C20" s="248"/>
      <c r="D20" s="248"/>
      <c r="E20" s="127"/>
      <c r="F20" s="23"/>
      <c r="G20" s="108"/>
      <c r="H20" s="109"/>
      <c r="I20" s="106"/>
      <c r="J20" s="147"/>
      <c r="K20" s="97"/>
      <c r="L20" s="97"/>
      <c r="M20" s="97"/>
      <c r="N20" s="140"/>
      <c r="O20" s="140"/>
      <c r="P20" s="41"/>
      <c r="Q20" s="18"/>
      <c r="R20" s="18"/>
      <c r="S20" s="18"/>
      <c r="T20" s="18"/>
      <c r="U20" s="18"/>
      <c r="V20" s="18"/>
      <c r="W20" s="18"/>
      <c r="X20" s="18"/>
      <c r="CB20" s="14"/>
      <c r="CC20" s="221" t="s">
        <v>43</v>
      </c>
      <c r="CD20" s="221"/>
      <c r="CE20" s="213"/>
      <c r="CF20" s="55">
        <f>SUM(CE31:CE407)</f>
        <v>407268.58380320767</v>
      </c>
      <c r="CG20" s="46" t="s">
        <v>36</v>
      </c>
      <c r="CH20" s="99"/>
      <c r="CI20" s="52"/>
    </row>
    <row r="21" spans="1:89" ht="17" x14ac:dyDescent="0.4">
      <c r="A21" s="18"/>
      <c r="B21" s="248"/>
      <c r="C21" s="248"/>
      <c r="D21" s="248"/>
      <c r="E21" s="128"/>
      <c r="F21" s="131"/>
      <c r="G21" s="199"/>
      <c r="H21" s="199"/>
      <c r="I21" s="110"/>
      <c r="J21" s="142"/>
      <c r="K21" s="97"/>
      <c r="L21" s="97"/>
      <c r="M21" s="97"/>
      <c r="N21" s="140"/>
      <c r="O21" s="140"/>
      <c r="P21" s="41"/>
      <c r="Q21" s="18"/>
      <c r="R21" s="18"/>
      <c r="S21" s="18"/>
      <c r="T21" s="18"/>
      <c r="U21" s="18"/>
      <c r="V21" s="18"/>
      <c r="W21" s="18"/>
      <c r="X21" s="18"/>
      <c r="CB21" s="14"/>
      <c r="CC21" s="221" t="s">
        <v>13</v>
      </c>
      <c r="CD21" s="221"/>
      <c r="CE21" s="213"/>
      <c r="CF21" s="56">
        <f>SUM(CD31:CD407)</f>
        <v>90768.583803206813</v>
      </c>
      <c r="CG21" s="212" t="s">
        <v>37</v>
      </c>
      <c r="CH21" s="213"/>
      <c r="CI21" s="54"/>
    </row>
    <row r="22" spans="1:89" ht="17.5" thickBot="1" x14ac:dyDescent="0.45">
      <c r="A22" s="18"/>
      <c r="B22" s="129"/>
      <c r="C22" s="129"/>
      <c r="D22" s="129"/>
      <c r="E22" s="130"/>
      <c r="F22" s="132"/>
      <c r="G22" s="199"/>
      <c r="H22" s="199"/>
      <c r="I22" s="111"/>
      <c r="J22" s="144"/>
      <c r="K22" s="97"/>
      <c r="L22" s="97"/>
      <c r="M22" s="97"/>
      <c r="N22" s="140"/>
      <c r="O22" s="140"/>
      <c r="P22" s="41"/>
      <c r="Q22" s="18"/>
      <c r="R22" s="18"/>
      <c r="S22" s="18"/>
      <c r="T22" s="18"/>
      <c r="U22" s="18"/>
      <c r="V22" s="18"/>
      <c r="W22" s="18"/>
      <c r="X22" s="18"/>
      <c r="CB22" s="14"/>
      <c r="CC22" s="221" t="s">
        <v>11</v>
      </c>
      <c r="CD22" s="221"/>
      <c r="CE22" s="213"/>
      <c r="CF22" s="57"/>
      <c r="CG22" s="212" t="s">
        <v>38</v>
      </c>
      <c r="CH22" s="213"/>
      <c r="CI22" s="52"/>
    </row>
    <row r="23" spans="1:89" ht="19" thickBot="1" x14ac:dyDescent="0.5">
      <c r="A23" s="18"/>
      <c r="B23" s="249"/>
      <c r="C23" s="249"/>
      <c r="D23" s="249"/>
      <c r="E23" s="135"/>
      <c r="F23" s="133"/>
      <c r="G23" s="250"/>
      <c r="H23" s="250"/>
      <c r="I23" s="112"/>
      <c r="J23" s="149">
        <f>SUM(J24:J27)</f>
        <v>0</v>
      </c>
      <c r="K23" s="141" t="s">
        <v>45</v>
      </c>
      <c r="L23" s="141" t="s">
        <v>45</v>
      </c>
      <c r="M23" s="141" t="s">
        <v>45</v>
      </c>
      <c r="N23" s="140"/>
      <c r="O23" s="140"/>
      <c r="P23" s="41"/>
      <c r="Q23" s="18"/>
      <c r="R23" s="18"/>
      <c r="S23" s="18"/>
      <c r="T23" s="18"/>
      <c r="U23" s="18"/>
      <c r="V23" s="18"/>
      <c r="W23" s="18"/>
      <c r="X23" s="18"/>
      <c r="CB23" s="14"/>
      <c r="CC23" s="222" t="s">
        <v>12</v>
      </c>
      <c r="CD23" s="222"/>
      <c r="CE23" s="223"/>
      <c r="CF23" s="58"/>
      <c r="CG23" s="224" t="s">
        <v>39</v>
      </c>
      <c r="CH23" s="225"/>
      <c r="CI23" s="52"/>
    </row>
    <row r="24" spans="1:89" s="5" customFormat="1" ht="18.5" x14ac:dyDescent="0.45">
      <c r="A24" s="18"/>
      <c r="B24" s="248"/>
      <c r="C24" s="248"/>
      <c r="D24" s="248"/>
      <c r="E24" s="136"/>
      <c r="F24" s="19"/>
      <c r="G24" s="21"/>
      <c r="H24" s="20"/>
      <c r="I24" s="19"/>
      <c r="J24" s="98">
        <f>-FV(I17/12,I20*12,E14,0)</f>
        <v>0</v>
      </c>
      <c r="K24" s="97"/>
      <c r="L24" s="97"/>
      <c r="M24" s="97"/>
      <c r="N24" s="140"/>
      <c r="O24" s="97"/>
      <c r="P24" s="18"/>
      <c r="Q24" s="18"/>
      <c r="R24" s="18"/>
      <c r="S24" s="18"/>
      <c r="T24" s="18"/>
      <c r="U24" s="18"/>
      <c r="V24" s="18"/>
      <c r="W24" s="18"/>
      <c r="X24" s="18"/>
      <c r="Y24" s="14"/>
      <c r="Z24" s="14"/>
      <c r="AA24" s="14"/>
      <c r="AB24" s="14"/>
      <c r="AC24" s="15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8"/>
      <c r="CD24" s="8"/>
      <c r="CE24" s="7"/>
      <c r="CF24" s="6"/>
      <c r="CG24" s="7"/>
      <c r="CH24" s="8"/>
      <c r="CI24" s="6"/>
    </row>
    <row r="25" spans="1:89" ht="18.5" x14ac:dyDescent="0.45">
      <c r="A25" s="18"/>
      <c r="B25" s="248"/>
      <c r="C25" s="248"/>
      <c r="D25" s="248"/>
      <c r="E25" s="137"/>
      <c r="F25" s="19"/>
      <c r="G25" s="21"/>
      <c r="H25" s="20"/>
      <c r="I25" s="19"/>
      <c r="J25" s="98">
        <f>-FV(I17,I20,0,I19)</f>
        <v>0</v>
      </c>
      <c r="K25" s="97"/>
      <c r="L25" s="97"/>
      <c r="M25" s="97"/>
      <c r="N25" s="140"/>
      <c r="O25" s="140"/>
      <c r="P25" s="41"/>
      <c r="Q25" s="18"/>
      <c r="R25" s="18"/>
      <c r="S25" s="18"/>
      <c r="T25" s="18"/>
      <c r="U25" s="18"/>
      <c r="V25" s="18"/>
      <c r="W25" s="18"/>
      <c r="X25" s="18"/>
      <c r="CB25" s="14"/>
      <c r="CC25" s="14"/>
      <c r="CD25" s="14"/>
      <c r="CE25" s="14"/>
      <c r="CF25" s="6"/>
      <c r="CG25" s="14"/>
      <c r="CH25" s="14"/>
      <c r="CI25" s="14"/>
    </row>
    <row r="26" spans="1:89" ht="21" x14ac:dyDescent="0.5">
      <c r="A26" s="18"/>
      <c r="B26" s="59"/>
      <c r="C26" s="59"/>
      <c r="D26" s="60"/>
      <c r="E26" s="19"/>
      <c r="F26" s="19"/>
      <c r="G26" s="21"/>
      <c r="H26" s="20"/>
      <c r="I26" s="19"/>
      <c r="J26" s="98">
        <f>-FV(I17,I20,I21-E14*12,0)</f>
        <v>0</v>
      </c>
      <c r="K26" s="97"/>
      <c r="L26" s="97"/>
      <c r="M26" s="97"/>
      <c r="N26" s="140"/>
      <c r="O26" s="140"/>
      <c r="P26" s="41"/>
      <c r="Q26" s="18"/>
      <c r="R26" s="18"/>
      <c r="S26" s="18"/>
      <c r="T26" s="18"/>
      <c r="U26" s="18"/>
      <c r="V26" s="18"/>
      <c r="W26" s="18"/>
      <c r="X26" s="18"/>
      <c r="CB26" s="226" t="s">
        <v>14</v>
      </c>
      <c r="CC26" s="226"/>
      <c r="CD26" s="226"/>
      <c r="CE26" s="14"/>
      <c r="CF26" s="14"/>
      <c r="CG26" s="14"/>
      <c r="CH26" s="14"/>
      <c r="CI26" s="14"/>
      <c r="CK26" s="82" t="s">
        <v>45</v>
      </c>
    </row>
    <row r="27" spans="1:89" ht="18.5" x14ac:dyDescent="0.45">
      <c r="A27" s="18"/>
      <c r="B27" s="59"/>
      <c r="C27" s="59"/>
      <c r="D27" s="60"/>
      <c r="E27" s="19"/>
      <c r="F27" s="19"/>
      <c r="G27" s="21"/>
      <c r="H27" s="20"/>
      <c r="I27" s="19"/>
      <c r="J27" s="98">
        <f>-FV(I17/12,I20*12,I22,0)</f>
        <v>0</v>
      </c>
      <c r="K27" s="97"/>
      <c r="L27" s="97"/>
      <c r="M27" s="97"/>
      <c r="N27" s="140"/>
      <c r="O27" s="140"/>
      <c r="P27" s="41"/>
      <c r="Q27" s="18"/>
      <c r="R27" s="18"/>
      <c r="S27" s="18"/>
      <c r="T27" s="18"/>
      <c r="U27" s="18"/>
      <c r="V27" s="18"/>
      <c r="W27" s="18"/>
      <c r="X27" s="18"/>
      <c r="CB27" s="220" t="s">
        <v>15</v>
      </c>
      <c r="CC27" s="100" t="s">
        <v>16</v>
      </c>
      <c r="CD27" s="100" t="s">
        <v>18</v>
      </c>
      <c r="CE27" s="100" t="s">
        <v>19</v>
      </c>
      <c r="CF27" s="100" t="s">
        <v>20</v>
      </c>
      <c r="CG27" s="100" t="s">
        <v>22</v>
      </c>
      <c r="CH27" s="100" t="s">
        <v>25</v>
      </c>
      <c r="CI27" s="100"/>
      <c r="CK27" s="2" t="s">
        <v>45</v>
      </c>
    </row>
    <row r="28" spans="1:89" ht="18.5" x14ac:dyDescent="0.45">
      <c r="A28" s="18"/>
      <c r="B28" s="59"/>
      <c r="C28" s="59"/>
      <c r="D28" s="60"/>
      <c r="E28" s="19"/>
      <c r="F28" s="19"/>
      <c r="G28" s="21"/>
      <c r="H28" s="20"/>
      <c r="I28" s="19"/>
      <c r="J28" s="97"/>
      <c r="K28" s="97"/>
      <c r="L28" s="97"/>
      <c r="M28" s="97"/>
      <c r="N28" s="140"/>
      <c r="O28" s="140"/>
      <c r="P28" s="41"/>
      <c r="Q28" s="18"/>
      <c r="R28" s="18"/>
      <c r="S28" s="18"/>
      <c r="T28" s="18"/>
      <c r="U28" s="18"/>
      <c r="V28" s="18"/>
      <c r="W28" s="18"/>
      <c r="X28" s="18"/>
      <c r="CB28" s="220"/>
      <c r="CC28" s="100" t="s">
        <v>17</v>
      </c>
      <c r="CD28" s="100" t="s">
        <v>24</v>
      </c>
      <c r="CE28" s="100" t="s">
        <v>23</v>
      </c>
      <c r="CF28" s="100" t="s">
        <v>21</v>
      </c>
      <c r="CG28" s="100" t="s">
        <v>21</v>
      </c>
      <c r="CH28" s="100" t="s">
        <v>26</v>
      </c>
      <c r="CI28" s="62" t="s">
        <v>27</v>
      </c>
    </row>
    <row r="29" spans="1:89" ht="18.5" x14ac:dyDescent="0.45">
      <c r="A29" s="18"/>
      <c r="B29" s="59"/>
      <c r="C29" s="59"/>
      <c r="D29" s="60"/>
      <c r="E29" s="19"/>
      <c r="F29" s="19"/>
      <c r="G29" s="21"/>
      <c r="H29" s="20"/>
      <c r="I29" s="19"/>
      <c r="J29" s="97"/>
      <c r="K29" s="97"/>
      <c r="L29" s="97"/>
      <c r="M29" s="97"/>
      <c r="N29" s="140"/>
      <c r="O29" s="140"/>
      <c r="P29" s="41"/>
      <c r="Q29" s="18"/>
      <c r="R29" s="18"/>
      <c r="S29" s="18"/>
      <c r="T29" s="18"/>
      <c r="U29" s="18"/>
      <c r="V29" s="18"/>
      <c r="W29" s="18"/>
      <c r="X29" s="18"/>
      <c r="CB29" s="100"/>
      <c r="CC29" s="14"/>
      <c r="CD29" s="100"/>
      <c r="CE29" s="100"/>
      <c r="CF29" s="100"/>
      <c r="CG29" s="100"/>
      <c r="CH29" s="100"/>
      <c r="CI29" s="62"/>
    </row>
    <row r="30" spans="1:89" ht="18.5" x14ac:dyDescent="0.45">
      <c r="A30" s="18"/>
      <c r="B30" s="59"/>
      <c r="C30" s="59"/>
      <c r="D30" s="60"/>
      <c r="E30" s="19"/>
      <c r="F30" s="19"/>
      <c r="G30" s="21"/>
      <c r="H30" s="20"/>
      <c r="I30" s="19"/>
      <c r="J30" s="97"/>
      <c r="K30" s="97"/>
      <c r="L30" s="97"/>
      <c r="M30" s="97"/>
      <c r="N30" s="140"/>
      <c r="O30" s="140"/>
      <c r="P30" s="41"/>
      <c r="Q30" s="18"/>
      <c r="R30" s="18"/>
      <c r="S30" s="18"/>
      <c r="T30" s="18"/>
      <c r="U30" s="18"/>
      <c r="V30" s="18"/>
      <c r="W30" s="18"/>
      <c r="X30" s="18"/>
      <c r="CB30" s="100"/>
      <c r="CC30" s="14"/>
      <c r="CD30" s="100"/>
      <c r="CE30" s="100"/>
      <c r="CF30" s="100"/>
      <c r="CG30" s="100"/>
      <c r="CH30" s="100"/>
      <c r="CI30" s="63">
        <f>CF6</f>
        <v>316500</v>
      </c>
    </row>
    <row r="31" spans="1:89" x14ac:dyDescent="0.35">
      <c r="A31" s="18"/>
      <c r="B31" s="18"/>
      <c r="C31" s="18"/>
      <c r="D31" s="18"/>
      <c r="E31" s="19"/>
      <c r="F31" s="19"/>
      <c r="G31" s="18"/>
      <c r="H31" s="18"/>
      <c r="I31" s="18"/>
      <c r="J31" s="97"/>
      <c r="K31" s="97"/>
      <c r="L31" s="97"/>
      <c r="M31" s="97"/>
      <c r="N31" s="140"/>
      <c r="O31" s="140"/>
      <c r="P31" s="41"/>
      <c r="Q31" s="18"/>
      <c r="R31" s="18"/>
      <c r="S31" s="18"/>
      <c r="T31" s="18"/>
      <c r="U31" s="18"/>
      <c r="V31" s="18"/>
      <c r="W31" s="18"/>
      <c r="X31" s="18"/>
      <c r="CB31">
        <v>1</v>
      </c>
      <c r="CC31" s="2">
        <f t="shared" ref="CC31:CC96" si="0">IF(CI30&lt;1,"",$CF$7)</f>
        <v>3.5000000000000003E-2</v>
      </c>
      <c r="CD31" s="4">
        <f t="shared" ref="CD31:CD96" si="1">IF(CI30&lt;1,"",(CI30*(CC31*30)/360))</f>
        <v>923.125</v>
      </c>
      <c r="CE31" s="1">
        <f t="shared" ref="CE31:CE96" si="2">IF(CI30&lt;1,"",$CF$9)</f>
        <v>2262.6032433511491</v>
      </c>
      <c r="CF31" s="4">
        <f t="shared" ref="CF31:CF96" si="3">IF(CI30&lt;1,"",$CF$14)</f>
        <v>0</v>
      </c>
      <c r="CG31" s="4">
        <f>IF(CI30&lt;1,0,IF($CF$16=1,$CF$15,0))</f>
        <v>0</v>
      </c>
      <c r="CH31" s="4">
        <f>SUM(CE31+CF31+CG31)-CD31</f>
        <v>1339.4782433511491</v>
      </c>
      <c r="CI31" s="4">
        <f t="shared" ref="CI31:CI94" si="4">IF(CI30-CH31&lt;1,0,CI30-CH31)</f>
        <v>315160.52175664884</v>
      </c>
    </row>
    <row r="32" spans="1:89" ht="10.5" customHeight="1" x14ac:dyDescent="0.35">
      <c r="A32" s="18"/>
      <c r="B32" s="18"/>
      <c r="C32" s="18"/>
      <c r="D32" s="18"/>
      <c r="E32" s="19"/>
      <c r="F32" s="19"/>
      <c r="G32" s="18"/>
      <c r="H32" s="18"/>
      <c r="I32" s="18"/>
      <c r="J32" s="95"/>
      <c r="K32" s="95"/>
      <c r="L32" s="95"/>
      <c r="M32" s="95"/>
      <c r="N32" s="41"/>
      <c r="O32" s="41"/>
      <c r="P32" s="41"/>
      <c r="Q32" s="18"/>
      <c r="R32" s="18"/>
      <c r="S32" s="18"/>
      <c r="T32" s="18"/>
      <c r="U32" s="18"/>
      <c r="V32" s="18"/>
      <c r="W32" s="18"/>
      <c r="X32" s="18"/>
      <c r="CB32">
        <f t="shared" ref="CB32:CB95" si="5">SUM(CB31+1)</f>
        <v>2</v>
      </c>
      <c r="CC32" s="2">
        <f t="shared" si="0"/>
        <v>3.5000000000000003E-2</v>
      </c>
      <c r="CD32" s="4">
        <f t="shared" si="1"/>
        <v>919.21818845689256</v>
      </c>
      <c r="CE32" s="1">
        <f t="shared" si="2"/>
        <v>2262.6032433511491</v>
      </c>
      <c r="CF32" s="4">
        <f t="shared" si="3"/>
        <v>0</v>
      </c>
      <c r="CG32" s="4">
        <f>IF(CI31&lt;1,0,IF($CF$16=2,$CF$15,0))</f>
        <v>0</v>
      </c>
      <c r="CH32" s="4">
        <f t="shared" ref="CH32:CH97" si="6">IF(CI31&lt;1,0,(CE32+CF32+CG32)-CD32)</f>
        <v>1343.3850548942564</v>
      </c>
      <c r="CI32" s="4">
        <f t="shared" si="4"/>
        <v>313817.13670175459</v>
      </c>
    </row>
    <row r="33" spans="1:97" ht="18" hidden="1" customHeight="1" x14ac:dyDescent="0.5">
      <c r="A33" s="200" t="s">
        <v>14</v>
      </c>
      <c r="B33" s="200"/>
      <c r="C33" s="200"/>
      <c r="D33" s="70"/>
      <c r="E33" s="70"/>
      <c r="F33" s="70"/>
      <c r="G33" s="70"/>
      <c r="H33" s="70"/>
      <c r="I33" s="70"/>
      <c r="J33" s="5"/>
      <c r="K33" s="5"/>
      <c r="L33" s="5"/>
      <c r="M33" s="95"/>
      <c r="N33" s="64"/>
      <c r="CB33">
        <f t="shared" si="5"/>
        <v>3</v>
      </c>
      <c r="CC33" s="2">
        <f t="shared" si="0"/>
        <v>3.5000000000000003E-2</v>
      </c>
      <c r="CD33" s="4">
        <f t="shared" si="1"/>
        <v>915.29998204678429</v>
      </c>
      <c r="CE33" s="1">
        <f t="shared" si="2"/>
        <v>2262.6032433511491</v>
      </c>
      <c r="CF33" s="4">
        <f t="shared" si="3"/>
        <v>0</v>
      </c>
      <c r="CG33" s="4">
        <f>IF(CI32&lt;1,0,IF($CF$16=3,$CF$15,0))</f>
        <v>0</v>
      </c>
      <c r="CH33" s="4">
        <f t="shared" si="6"/>
        <v>1347.3032613043647</v>
      </c>
      <c r="CI33" s="4">
        <f t="shared" si="4"/>
        <v>312469.83344045019</v>
      </c>
    </row>
    <row r="34" spans="1:97" ht="18" hidden="1" customHeight="1" x14ac:dyDescent="0.5">
      <c r="A34" s="71"/>
      <c r="B34" s="71"/>
      <c r="C34" s="71"/>
      <c r="D34" s="72"/>
      <c r="E34" s="72"/>
      <c r="F34" s="72"/>
      <c r="G34" s="72"/>
      <c r="H34" s="72"/>
      <c r="I34" s="72"/>
      <c r="J34" s="18"/>
      <c r="K34" s="18"/>
      <c r="L34" s="18"/>
      <c r="M34" s="95"/>
      <c r="N34" s="41"/>
      <c r="O34" s="41"/>
      <c r="P34" s="41"/>
      <c r="Q34" s="18"/>
      <c r="R34" s="18"/>
      <c r="S34" s="78" t="s">
        <v>55</v>
      </c>
      <c r="T34" s="88"/>
      <c r="U34" s="79" t="s">
        <v>57</v>
      </c>
      <c r="V34" s="18"/>
      <c r="W34" s="18"/>
      <c r="X34" s="18"/>
      <c r="CC34" s="2"/>
      <c r="CD34" s="4"/>
      <c r="CE34" s="1"/>
      <c r="CF34" s="4"/>
      <c r="CG34" s="4"/>
      <c r="CH34" s="4"/>
      <c r="CI34" s="4"/>
    </row>
    <row r="35" spans="1:97" ht="18" hidden="1" customHeight="1" x14ac:dyDescent="0.5">
      <c r="A35" s="71"/>
      <c r="B35" s="71"/>
      <c r="C35" s="71"/>
      <c r="D35" s="72"/>
      <c r="E35" s="72"/>
      <c r="F35" s="72"/>
      <c r="G35" s="72"/>
      <c r="H35" s="72"/>
      <c r="I35" s="78" t="s">
        <v>55</v>
      </c>
      <c r="J35" s="14"/>
      <c r="M35" s="95"/>
      <c r="N35" s="41"/>
      <c r="O35" s="79" t="s">
        <v>58</v>
      </c>
      <c r="P35" s="79"/>
      <c r="Q35" s="79" t="s">
        <v>57</v>
      </c>
      <c r="R35" s="18"/>
      <c r="S35" s="78" t="s">
        <v>56</v>
      </c>
      <c r="T35" s="78"/>
      <c r="U35" s="79" t="s">
        <v>48</v>
      </c>
      <c r="V35" s="18"/>
      <c r="W35" s="18"/>
      <c r="X35" s="18"/>
      <c r="CC35" s="2"/>
      <c r="CD35" s="4"/>
      <c r="CE35" s="1"/>
      <c r="CF35" s="4"/>
      <c r="CG35" s="4"/>
      <c r="CH35" s="4"/>
      <c r="CI35" s="4"/>
    </row>
    <row r="36" spans="1:97" ht="15.75" hidden="1" customHeight="1" x14ac:dyDescent="0.5">
      <c r="A36" s="71"/>
      <c r="B36" s="71"/>
      <c r="C36" s="71"/>
      <c r="D36" s="72"/>
      <c r="E36" s="101" t="s">
        <v>20</v>
      </c>
      <c r="F36" s="101"/>
      <c r="G36" s="101" t="s">
        <v>20</v>
      </c>
      <c r="H36" s="72"/>
      <c r="I36" s="78" t="s">
        <v>56</v>
      </c>
      <c r="J36" s="14"/>
      <c r="M36" s="95"/>
      <c r="N36" s="41"/>
      <c r="O36" s="79" t="s">
        <v>48</v>
      </c>
      <c r="P36" s="79"/>
      <c r="Q36" s="79" t="s">
        <v>48</v>
      </c>
      <c r="R36" s="18"/>
      <c r="S36" s="89" t="s">
        <v>59</v>
      </c>
      <c r="T36" s="78"/>
      <c r="U36" s="89" t="s">
        <v>59</v>
      </c>
      <c r="V36" s="18"/>
      <c r="W36" s="18"/>
      <c r="X36" s="18"/>
      <c r="CB36">
        <f>SUM(CB33+1)</f>
        <v>4</v>
      </c>
      <c r="CC36" s="2">
        <f>IF(CI33&lt;1,"",$CF$7)</f>
        <v>3.5000000000000003E-2</v>
      </c>
      <c r="CD36" s="4">
        <f>IF(CI33&lt;1,"",(CI33*(CC36*30)/360))</f>
        <v>911.37034753464638</v>
      </c>
      <c r="CE36" s="1">
        <f>IF(CI33&lt;1,"",$CF$9)</f>
        <v>2262.6032433511491</v>
      </c>
      <c r="CF36" s="4">
        <f>IF(CI33&lt;1,"",$CF$14)</f>
        <v>0</v>
      </c>
      <c r="CG36" s="4">
        <f>IF(CI33&lt;1,0,IF($CF$16=4,$CF$15,0))</f>
        <v>0</v>
      </c>
      <c r="CH36" s="4">
        <f>IF(CI33&lt;1,0,(CE36+CF36+CG36)-CD36)</f>
        <v>1351.2328958165026</v>
      </c>
      <c r="CI36" s="4">
        <f>IF(CI33-CH36&lt;1,0,CI33-CH36)</f>
        <v>311118.60054463369</v>
      </c>
    </row>
    <row r="37" spans="1:97" ht="12.75" hidden="1" customHeight="1" x14ac:dyDescent="0.35">
      <c r="A37" s="218" t="s">
        <v>15</v>
      </c>
      <c r="B37" s="101" t="s">
        <v>16</v>
      </c>
      <c r="C37" s="101" t="s">
        <v>18</v>
      </c>
      <c r="D37" s="101" t="s">
        <v>19</v>
      </c>
      <c r="E37" s="101" t="s">
        <v>46</v>
      </c>
      <c r="F37" s="101"/>
      <c r="G37" s="101" t="s">
        <v>47</v>
      </c>
      <c r="H37" s="101" t="s">
        <v>25</v>
      </c>
      <c r="I37" s="73" t="s">
        <v>27</v>
      </c>
      <c r="J37" s="39"/>
      <c r="M37" s="95"/>
      <c r="N37" s="41"/>
      <c r="O37" s="79" t="s">
        <v>27</v>
      </c>
      <c r="P37" s="79"/>
      <c r="Q37" s="79" t="s">
        <v>27</v>
      </c>
      <c r="R37" s="18"/>
      <c r="S37" s="73" t="s">
        <v>60</v>
      </c>
      <c r="T37" s="73"/>
      <c r="U37" s="73" t="s">
        <v>60</v>
      </c>
      <c r="V37" s="18"/>
      <c r="W37" s="18"/>
      <c r="X37" s="18"/>
      <c r="CB37">
        <f t="shared" si="5"/>
        <v>5</v>
      </c>
      <c r="CC37" s="2">
        <f t="shared" si="0"/>
        <v>3.5000000000000003E-2</v>
      </c>
      <c r="CD37" s="4">
        <f t="shared" si="1"/>
        <v>907.42925158851494</v>
      </c>
      <c r="CE37" s="1">
        <f t="shared" si="2"/>
        <v>2262.6032433511491</v>
      </c>
      <c r="CF37" s="4">
        <f t="shared" si="3"/>
        <v>0</v>
      </c>
      <c r="CG37" s="4">
        <f>IF(CI36&lt;1,0,IF($CF$16=5,$CF$15,0))</f>
        <v>0</v>
      </c>
      <c r="CH37" s="4">
        <f t="shared" si="6"/>
        <v>1355.1739917626342</v>
      </c>
      <c r="CI37" s="4">
        <f t="shared" si="4"/>
        <v>309763.42655287107</v>
      </c>
      <c r="CK37" s="2">
        <f>$E$7</f>
        <v>3.5000000000000003E-2</v>
      </c>
    </row>
    <row r="38" spans="1:97" ht="13.5" hidden="1" customHeight="1" x14ac:dyDescent="0.35">
      <c r="A38" s="218"/>
      <c r="B38" s="101" t="s">
        <v>17</v>
      </c>
      <c r="C38" s="101" t="s">
        <v>24</v>
      </c>
      <c r="D38" s="101" t="s">
        <v>23</v>
      </c>
      <c r="E38" s="101" t="s">
        <v>21</v>
      </c>
      <c r="F38" s="101"/>
      <c r="G38" s="101" t="s">
        <v>21</v>
      </c>
      <c r="H38" s="101" t="s">
        <v>26</v>
      </c>
      <c r="I38" s="92">
        <f>E6</f>
        <v>316500</v>
      </c>
      <c r="J38" s="40"/>
      <c r="M38" s="95"/>
      <c r="N38" s="81"/>
      <c r="O38" s="93">
        <f>E6</f>
        <v>316500</v>
      </c>
      <c r="P38" s="41"/>
      <c r="Q38" s="93">
        <f>E6</f>
        <v>316500</v>
      </c>
      <c r="R38" s="18"/>
      <c r="S38" s="93">
        <f>E6</f>
        <v>316500</v>
      </c>
      <c r="T38" s="81"/>
      <c r="U38" s="93">
        <f>E6</f>
        <v>316500</v>
      </c>
      <c r="V38" s="18"/>
      <c r="W38" s="18"/>
      <c r="X38" s="94"/>
      <c r="CB38">
        <f t="shared" si="5"/>
        <v>6</v>
      </c>
      <c r="CC38" s="2">
        <f t="shared" si="0"/>
        <v>3.5000000000000003E-2</v>
      </c>
      <c r="CD38" s="4">
        <f t="shared" si="1"/>
        <v>903.47666077920735</v>
      </c>
      <c r="CE38" s="1">
        <f t="shared" si="2"/>
        <v>2262.6032433511491</v>
      </c>
      <c r="CF38" s="4">
        <f t="shared" si="3"/>
        <v>0</v>
      </c>
      <c r="CG38" s="4">
        <f>IF(CI37&lt;1,0,IF($CF$16=6,$CF$15,0))</f>
        <v>0</v>
      </c>
      <c r="CH38" s="4">
        <f t="shared" si="6"/>
        <v>1359.1265825719418</v>
      </c>
      <c r="CI38" s="4">
        <f t="shared" si="4"/>
        <v>308404.29997029912</v>
      </c>
      <c r="CN38" s="82">
        <f>E6</f>
        <v>316500</v>
      </c>
    </row>
    <row r="39" spans="1:97" hidden="1" x14ac:dyDescent="0.35">
      <c r="A39" s="74">
        <f>IF(E6&lt;1,"",1)</f>
        <v>1</v>
      </c>
      <c r="B39" s="75">
        <f>IF(E6&lt;1,"",$E$7)</f>
        <v>3.5000000000000003E-2</v>
      </c>
      <c r="C39" s="76">
        <f>IF(E6&lt;1,"",(E6*(B39*30)/360))</f>
        <v>923.125</v>
      </c>
      <c r="D39" s="77">
        <f>IF(E6&lt;1,"",$E$9)</f>
        <v>2262.6032433511491</v>
      </c>
      <c r="E39" s="76">
        <f>IF(E6&lt;1,"",$E$14)</f>
        <v>0</v>
      </c>
      <c r="F39" s="76"/>
      <c r="G39" s="76">
        <f>IF(E6&gt;1, IF($E$16=1,$E$15,0), "")</f>
        <v>0</v>
      </c>
      <c r="H39" s="76">
        <f>IF(E6&lt;1,0,IF((D39+E39+G39)-C39&gt;=(E6),(E6),(D39+E39+G39)-C39))</f>
        <v>1339.4782433511491</v>
      </c>
      <c r="I39" s="91">
        <f>IF(E6-H39&lt;1,0,E6-H39)</f>
        <v>315160.52175664884</v>
      </c>
      <c r="J39" s="16"/>
      <c r="M39" s="95"/>
      <c r="N39" s="81" t="s">
        <v>45</v>
      </c>
      <c r="O39" s="87">
        <f>O38-(O38-O50)/12</f>
        <v>314946.23390199937</v>
      </c>
      <c r="P39" s="41"/>
      <c r="Q39" s="80">
        <f>CI31</f>
        <v>315160.52175664884</v>
      </c>
      <c r="R39" s="18"/>
      <c r="S39" s="90">
        <f>C39</f>
        <v>923.125</v>
      </c>
      <c r="T39" s="81" t="s">
        <v>45</v>
      </c>
      <c r="U39" s="80">
        <f>CD31</f>
        <v>923.125</v>
      </c>
      <c r="V39" s="18"/>
      <c r="W39" s="18"/>
      <c r="X39" s="18"/>
      <c r="AC39" s="3" t="s">
        <v>45</v>
      </c>
      <c r="AD39" t="s">
        <v>45</v>
      </c>
      <c r="CB39">
        <f t="shared" si="5"/>
        <v>7</v>
      </c>
      <c r="CC39" s="2">
        <f t="shared" si="0"/>
        <v>3.5000000000000003E-2</v>
      </c>
      <c r="CD39" s="4">
        <f t="shared" si="1"/>
        <v>899.51254158003917</v>
      </c>
      <c r="CE39" s="1">
        <f t="shared" si="2"/>
        <v>2262.6032433511491</v>
      </c>
      <c r="CF39" s="4">
        <f t="shared" si="3"/>
        <v>0</v>
      </c>
      <c r="CG39" s="4">
        <f>IF(CI38&lt;1,0,IF($CF$16=7,$CF$15,0))</f>
        <v>0</v>
      </c>
      <c r="CH39" s="4">
        <f t="shared" si="6"/>
        <v>1363.0907017711099</v>
      </c>
      <c r="CI39" s="4">
        <f t="shared" si="4"/>
        <v>307041.20926852804</v>
      </c>
      <c r="CK39" s="83">
        <f>IF(E6&lt;1,"",($E$6*(B39*13.85)/360))</f>
        <v>426.17604166666666</v>
      </c>
      <c r="CL39" s="1">
        <f>$D$39/2</f>
        <v>1131.3016216755746</v>
      </c>
      <c r="CM39" s="1">
        <f>CL39-CK39</f>
        <v>705.12558000890795</v>
      </c>
      <c r="CN39" s="83">
        <f>IF(CN38-CM39&lt;0,0,CN38-CM39)</f>
        <v>315794.8744199911</v>
      </c>
      <c r="CO39" s="84">
        <v>1</v>
      </c>
      <c r="CS39" t="s">
        <v>45</v>
      </c>
    </row>
    <row r="40" spans="1:97" hidden="1" x14ac:dyDescent="0.35">
      <c r="A40" s="74">
        <f t="shared" ref="A40:A103" si="7">IF(I39&lt;1,"",A39+1)</f>
        <v>2</v>
      </c>
      <c r="B40" s="75">
        <f t="shared" ref="B40:B103" si="8">IF(I39&lt;1,"",$E$7)</f>
        <v>3.5000000000000003E-2</v>
      </c>
      <c r="C40" s="76">
        <f t="shared" ref="C40:C103" si="9">IF(I39&lt;1,0,(I39*(B40*30)/360))</f>
        <v>919.21818845689256</v>
      </c>
      <c r="D40" s="77">
        <f t="shared" ref="D40:D103" si="10">IF(I39 &gt; 1, IF(I39-D39&lt;1,(I39+C40),$E$9), 0)</f>
        <v>2262.6032433511491</v>
      </c>
      <c r="E40" s="76">
        <f t="shared" ref="E40:E103" si="11">IF(I39&lt;1,"",$E$14)</f>
        <v>0</v>
      </c>
      <c r="F40" s="76"/>
      <c r="G40" s="76">
        <f>IF(I39&lt;1,0,IF($E$16=2,$E$15,0))</f>
        <v>0</v>
      </c>
      <c r="H40" s="76">
        <f t="shared" ref="H40:H103" si="12">IF(I39&lt;1,0,IF((D40+E40+G40)-C40&gt;=(I39),(I39),(D40+E40+G40)-C40))</f>
        <v>1343.3850548942564</v>
      </c>
      <c r="I40" s="91">
        <f t="shared" ref="I40:I103" si="13">IF(I39-H40&lt;1,0,I39-H40)</f>
        <v>313817.13670175459</v>
      </c>
      <c r="J40" s="16"/>
      <c r="M40" s="95"/>
      <c r="N40" s="81"/>
      <c r="O40" s="87">
        <f>O39-($O$38-$O$50)/12</f>
        <v>313392.46780399873</v>
      </c>
      <c r="P40" s="41"/>
      <c r="Q40" s="80">
        <f>CI32</f>
        <v>313817.13670175459</v>
      </c>
      <c r="R40" s="18"/>
      <c r="S40" s="90">
        <f>$C$39+C40</f>
        <v>1842.3431884568927</v>
      </c>
      <c r="T40" s="81"/>
      <c r="U40" s="80">
        <f>SUM($CD31:CD32)</f>
        <v>1842.3431884568927</v>
      </c>
      <c r="V40" s="18"/>
      <c r="W40" s="18"/>
      <c r="X40" s="18"/>
      <c r="AC40" s="3" t="s">
        <v>45</v>
      </c>
      <c r="AD40" t="s">
        <v>45</v>
      </c>
      <c r="CB40">
        <f t="shared" si="5"/>
        <v>8</v>
      </c>
      <c r="CC40" s="2">
        <f t="shared" si="0"/>
        <v>3.5000000000000003E-2</v>
      </c>
      <c r="CD40" s="4">
        <f t="shared" si="1"/>
        <v>895.53686036654005</v>
      </c>
      <c r="CE40" s="1">
        <f t="shared" si="2"/>
        <v>2262.6032433511491</v>
      </c>
      <c r="CF40" s="4">
        <f t="shared" si="3"/>
        <v>0</v>
      </c>
      <c r="CG40" s="4">
        <f>IF(CI39&lt;1,0,IF($CF$16=8,$CF$15,0))</f>
        <v>0</v>
      </c>
      <c r="CH40" s="4">
        <f t="shared" si="6"/>
        <v>1367.0663829846089</v>
      </c>
      <c r="CI40" s="4">
        <f t="shared" si="4"/>
        <v>305674.14288554341</v>
      </c>
      <c r="CK40" s="83">
        <f>(CN39*($CK$37*13.85))/360</f>
        <v>425.22657048636302</v>
      </c>
      <c r="CL40" s="1">
        <f t="shared" ref="CL40:CL103" si="14">$D$39/2</f>
        <v>1131.3016216755746</v>
      </c>
      <c r="CM40" s="1">
        <f t="shared" ref="CM40:CM103" si="15">CL40-CK40</f>
        <v>706.07505118921154</v>
      </c>
      <c r="CN40" s="83">
        <f t="shared" ref="CN40:CN103" si="16">IF(CN39-CM40&lt;0,0,CN39-CM40)</f>
        <v>315088.79936880188</v>
      </c>
      <c r="CO40" s="84">
        <v>2</v>
      </c>
    </row>
    <row r="41" spans="1:97" hidden="1" x14ac:dyDescent="0.35">
      <c r="A41" s="74">
        <f t="shared" si="7"/>
        <v>3</v>
      </c>
      <c r="B41" s="75">
        <f t="shared" si="8"/>
        <v>3.5000000000000003E-2</v>
      </c>
      <c r="C41" s="76">
        <f t="shared" si="9"/>
        <v>915.29998204678429</v>
      </c>
      <c r="D41" s="77">
        <f t="shared" si="10"/>
        <v>2262.6032433511491</v>
      </c>
      <c r="E41" s="76">
        <f t="shared" si="11"/>
        <v>0</v>
      </c>
      <c r="F41" s="76"/>
      <c r="G41" s="76">
        <f>IF(I40&lt;1,0,IF($E$16=3,$E$15,0))</f>
        <v>0</v>
      </c>
      <c r="H41" s="76">
        <f t="shared" si="12"/>
        <v>1347.3032613043647</v>
      </c>
      <c r="I41" s="91">
        <f t="shared" si="13"/>
        <v>312469.83344045019</v>
      </c>
      <c r="J41" s="16"/>
      <c r="M41" s="95"/>
      <c r="N41" s="85"/>
      <c r="O41" s="87">
        <f>O40-($O$38-$O$50)/12</f>
        <v>311838.7017059981</v>
      </c>
      <c r="P41" s="41"/>
      <c r="Q41" s="80">
        <f>CI33</f>
        <v>312469.83344045019</v>
      </c>
      <c r="R41" s="18"/>
      <c r="S41" s="90">
        <f>$C$39+C40+C41</f>
        <v>2757.6431705036771</v>
      </c>
      <c r="T41" s="81"/>
      <c r="U41" s="80">
        <f>SUM($CD$31:CD33)</f>
        <v>2757.6431705036771</v>
      </c>
      <c r="V41" s="18"/>
      <c r="W41" s="18"/>
      <c r="X41" s="18"/>
      <c r="AC41" s="3" t="s">
        <v>45</v>
      </c>
      <c r="CB41">
        <f t="shared" si="5"/>
        <v>9</v>
      </c>
      <c r="CC41" s="2">
        <f t="shared" si="0"/>
        <v>3.5000000000000003E-2</v>
      </c>
      <c r="CD41" s="4">
        <f t="shared" si="1"/>
        <v>891.54958341616828</v>
      </c>
      <c r="CE41" s="1">
        <f t="shared" si="2"/>
        <v>2262.6032433511491</v>
      </c>
      <c r="CF41" s="4">
        <f t="shared" si="3"/>
        <v>0</v>
      </c>
      <c r="CG41" s="4">
        <f>IF(CI40&lt;1,0,IF($CF$16=9,$CF$15,0))</f>
        <v>0</v>
      </c>
      <c r="CH41" s="4">
        <f t="shared" si="6"/>
        <v>1371.0536599349807</v>
      </c>
      <c r="CI41" s="4">
        <f t="shared" si="4"/>
        <v>304303.08922560845</v>
      </c>
      <c r="CK41" s="83">
        <f t="shared" ref="CK41:CK104" si="17">(CN40*($CK$37*13.85))/360</f>
        <v>424.27582081674086</v>
      </c>
      <c r="CL41" s="1">
        <f t="shared" si="14"/>
        <v>1131.3016216755746</v>
      </c>
      <c r="CM41" s="1">
        <f t="shared" si="15"/>
        <v>707.02580085883369</v>
      </c>
      <c r="CN41" s="83">
        <f t="shared" si="16"/>
        <v>314381.77356794302</v>
      </c>
      <c r="CO41" s="84">
        <v>3</v>
      </c>
    </row>
    <row r="42" spans="1:97" hidden="1" x14ac:dyDescent="0.35">
      <c r="A42" s="74">
        <f t="shared" si="7"/>
        <v>4</v>
      </c>
      <c r="B42" s="75">
        <f t="shared" si="8"/>
        <v>3.5000000000000003E-2</v>
      </c>
      <c r="C42" s="76">
        <f t="shared" si="9"/>
        <v>911.37034753464638</v>
      </c>
      <c r="D42" s="77">
        <f t="shared" si="10"/>
        <v>2262.6032433511491</v>
      </c>
      <c r="E42" s="76">
        <f t="shared" si="11"/>
        <v>0</v>
      </c>
      <c r="F42" s="76"/>
      <c r="G42" s="76">
        <f>IF(I41&lt;1,0,IF($E$16=4,$E$15,0))</f>
        <v>0</v>
      </c>
      <c r="H42" s="76">
        <f t="shared" si="12"/>
        <v>1351.2328958165026</v>
      </c>
      <c r="I42" s="91">
        <f t="shared" si="13"/>
        <v>311118.60054463369</v>
      </c>
      <c r="J42" s="16"/>
      <c r="L42" s="12" t="s">
        <v>45</v>
      </c>
      <c r="M42" s="95"/>
      <c r="N42" s="85"/>
      <c r="O42" s="87">
        <f t="shared" ref="O42:O49" si="18">O41-($O$38-$O$50)/12</f>
        <v>310284.93560799747</v>
      </c>
      <c r="P42" s="41"/>
      <c r="Q42" s="80">
        <f>CI36</f>
        <v>311118.60054463369</v>
      </c>
      <c r="R42" s="18"/>
      <c r="S42" s="90">
        <f>SUM($C$39:C42)</f>
        <v>3669.0135180383236</v>
      </c>
      <c r="T42" s="81"/>
      <c r="U42" s="80">
        <f>SUM(CD31:CD36)</f>
        <v>3669.0135180383236</v>
      </c>
      <c r="V42" s="18"/>
      <c r="W42" s="18"/>
      <c r="X42" s="18"/>
      <c r="AC42" s="3" t="s">
        <v>45</v>
      </c>
      <c r="CB42">
        <f t="shared" si="5"/>
        <v>10</v>
      </c>
      <c r="CC42" s="2">
        <f t="shared" si="0"/>
        <v>3.5000000000000003E-2</v>
      </c>
      <c r="CD42" s="4">
        <f t="shared" si="1"/>
        <v>887.55067690802468</v>
      </c>
      <c r="CE42" s="1">
        <f t="shared" si="2"/>
        <v>2262.6032433511491</v>
      </c>
      <c r="CF42" s="4">
        <f t="shared" si="3"/>
        <v>0</v>
      </c>
      <c r="CG42" s="4">
        <f>IF(CI41&lt;1,0,IF($CF$16=10,$CF$15,0))</f>
        <v>0</v>
      </c>
      <c r="CH42" s="4">
        <f t="shared" si="6"/>
        <v>1375.0525664431243</v>
      </c>
      <c r="CI42" s="4">
        <f t="shared" si="4"/>
        <v>302928.03665916534</v>
      </c>
      <c r="CK42" s="83">
        <f t="shared" si="17"/>
        <v>423.32379093627878</v>
      </c>
      <c r="CL42" s="1">
        <f t="shared" si="14"/>
        <v>1131.3016216755746</v>
      </c>
      <c r="CM42" s="1">
        <f t="shared" si="15"/>
        <v>707.97783073929577</v>
      </c>
      <c r="CN42" s="83">
        <f t="shared" si="16"/>
        <v>313673.79573720373</v>
      </c>
      <c r="CO42" s="84">
        <v>4</v>
      </c>
    </row>
    <row r="43" spans="1:97" hidden="1" x14ac:dyDescent="0.35">
      <c r="A43" s="74">
        <f t="shared" si="7"/>
        <v>5</v>
      </c>
      <c r="B43" s="75">
        <f t="shared" si="8"/>
        <v>3.5000000000000003E-2</v>
      </c>
      <c r="C43" s="76">
        <f t="shared" si="9"/>
        <v>907.42925158851494</v>
      </c>
      <c r="D43" s="77">
        <f t="shared" si="10"/>
        <v>2262.6032433511491</v>
      </c>
      <c r="E43" s="76">
        <f t="shared" si="11"/>
        <v>0</v>
      </c>
      <c r="F43" s="76"/>
      <c r="G43" s="76">
        <f>IF(I42&lt;1,0,IF($E$16=5,$E$15,0))</f>
        <v>0</v>
      </c>
      <c r="H43" s="76">
        <f t="shared" si="12"/>
        <v>1355.1739917626342</v>
      </c>
      <c r="I43" s="91">
        <f t="shared" si="13"/>
        <v>309763.42655287107</v>
      </c>
      <c r="J43" s="16"/>
      <c r="M43" s="95"/>
      <c r="N43" s="85"/>
      <c r="O43" s="87">
        <f t="shared" si="18"/>
        <v>308731.16950999683</v>
      </c>
      <c r="P43" s="41"/>
      <c r="Q43" s="80">
        <f>CI37</f>
        <v>309763.42655287107</v>
      </c>
      <c r="R43" s="18"/>
      <c r="S43" s="90">
        <f>SUM($C$39:C43)</f>
        <v>4576.4427696268385</v>
      </c>
      <c r="T43" s="81"/>
      <c r="U43" s="80">
        <f>SUM(CD31:CD37)</f>
        <v>4576.4427696268385</v>
      </c>
      <c r="V43" s="18"/>
      <c r="W43" s="18"/>
      <c r="X43" s="18"/>
      <c r="AC43" s="3" t="s">
        <v>45</v>
      </c>
      <c r="CB43">
        <f t="shared" si="5"/>
        <v>11</v>
      </c>
      <c r="CC43" s="2">
        <f t="shared" si="0"/>
        <v>3.5000000000000003E-2</v>
      </c>
      <c r="CD43" s="4">
        <f t="shared" si="1"/>
        <v>883.54010692256566</v>
      </c>
      <c r="CE43" s="1">
        <f t="shared" si="2"/>
        <v>2262.6032433511491</v>
      </c>
      <c r="CF43" s="4">
        <f t="shared" si="3"/>
        <v>0</v>
      </c>
      <c r="CG43" s="4">
        <f>IF(CI42&lt;1,0,IF($CF$16=11,$CF$15,0))</f>
        <v>0</v>
      </c>
      <c r="CH43" s="4">
        <f t="shared" si="6"/>
        <v>1379.0631364285834</v>
      </c>
      <c r="CI43" s="4">
        <f t="shared" si="4"/>
        <v>301548.97352273675</v>
      </c>
      <c r="CK43" s="83">
        <f t="shared" si="17"/>
        <v>422.37047912113752</v>
      </c>
      <c r="CL43" s="1">
        <f t="shared" si="14"/>
        <v>1131.3016216755746</v>
      </c>
      <c r="CM43" s="1">
        <f t="shared" si="15"/>
        <v>708.93114255443697</v>
      </c>
      <c r="CN43" s="83">
        <f t="shared" si="16"/>
        <v>312964.86459464929</v>
      </c>
      <c r="CO43" s="84">
        <v>5</v>
      </c>
    </row>
    <row r="44" spans="1:97" hidden="1" x14ac:dyDescent="0.35">
      <c r="A44" s="74">
        <f t="shared" si="7"/>
        <v>6</v>
      </c>
      <c r="B44" s="75">
        <f t="shared" si="8"/>
        <v>3.5000000000000003E-2</v>
      </c>
      <c r="C44" s="76">
        <f t="shared" si="9"/>
        <v>903.47666077920735</v>
      </c>
      <c r="D44" s="77">
        <f t="shared" si="10"/>
        <v>2262.6032433511491</v>
      </c>
      <c r="E44" s="76">
        <f t="shared" si="11"/>
        <v>0</v>
      </c>
      <c r="F44" s="76"/>
      <c r="G44" s="76">
        <f>IF(I43&lt;1,0,IF($E$16=6,$E$15,0))</f>
        <v>0</v>
      </c>
      <c r="H44" s="76">
        <f t="shared" si="12"/>
        <v>1359.1265825719418</v>
      </c>
      <c r="I44" s="91">
        <f t="shared" si="13"/>
        <v>308404.29997029912</v>
      </c>
      <c r="J44" s="16"/>
      <c r="M44" s="95"/>
      <c r="N44" s="85"/>
      <c r="O44" s="87">
        <f t="shared" si="18"/>
        <v>307177.4034119962</v>
      </c>
      <c r="P44" s="41"/>
      <c r="Q44" s="80">
        <f>CI38</f>
        <v>308404.29997029912</v>
      </c>
      <c r="R44" s="18"/>
      <c r="S44" s="90">
        <f>SUM($C$39:C44)</f>
        <v>5479.9194304060456</v>
      </c>
      <c r="T44" s="81"/>
      <c r="U44" s="80">
        <f>SUM($CD$31:CD38)</f>
        <v>5479.9194304060456</v>
      </c>
      <c r="V44" s="18"/>
      <c r="W44" s="18"/>
      <c r="X44" s="18"/>
      <c r="AC44" s="3" t="s">
        <v>45</v>
      </c>
      <c r="CB44">
        <f t="shared" si="5"/>
        <v>12</v>
      </c>
      <c r="CC44" s="2">
        <f t="shared" si="0"/>
        <v>3.5000000000000003E-2</v>
      </c>
      <c r="CD44" s="4">
        <f t="shared" si="1"/>
        <v>879.51783944131557</v>
      </c>
      <c r="CE44" s="1">
        <f t="shared" si="2"/>
        <v>2262.6032433511491</v>
      </c>
      <c r="CF44" s="4">
        <f t="shared" si="3"/>
        <v>0</v>
      </c>
      <c r="CG44" s="4">
        <f>IF(CI43&lt;1,0,IF($CF$16=12,$CF$15,0))</f>
        <v>0</v>
      </c>
      <c r="CH44" s="4">
        <f t="shared" si="6"/>
        <v>1383.0854039098335</v>
      </c>
      <c r="CI44" s="4">
        <f t="shared" si="4"/>
        <v>300165.8881188269</v>
      </c>
      <c r="CK44" s="83">
        <f t="shared" si="17"/>
        <v>421.41588364515627</v>
      </c>
      <c r="CL44" s="1">
        <f t="shared" si="14"/>
        <v>1131.3016216755746</v>
      </c>
      <c r="CM44" s="1">
        <f t="shared" si="15"/>
        <v>709.88573803041822</v>
      </c>
      <c r="CN44" s="83">
        <f t="shared" si="16"/>
        <v>312254.97885661887</v>
      </c>
      <c r="CO44" s="84">
        <v>6</v>
      </c>
    </row>
    <row r="45" spans="1:97" hidden="1" x14ac:dyDescent="0.35">
      <c r="A45" s="74">
        <f t="shared" si="7"/>
        <v>7</v>
      </c>
      <c r="B45" s="75">
        <f t="shared" si="8"/>
        <v>3.5000000000000003E-2</v>
      </c>
      <c r="C45" s="76">
        <f t="shared" si="9"/>
        <v>899.51254158003917</v>
      </c>
      <c r="D45" s="77">
        <f t="shared" si="10"/>
        <v>2262.6032433511491</v>
      </c>
      <c r="E45" s="76">
        <f t="shared" si="11"/>
        <v>0</v>
      </c>
      <c r="F45" s="76"/>
      <c r="G45" s="76">
        <f>IF(I44&lt;1,0,IF($E$16=7,$E$15,0))</f>
        <v>0</v>
      </c>
      <c r="H45" s="76">
        <f t="shared" si="12"/>
        <v>1363.0907017711099</v>
      </c>
      <c r="I45" s="91">
        <f t="shared" si="13"/>
        <v>307041.20926852804</v>
      </c>
      <c r="J45" s="16"/>
      <c r="M45" s="95"/>
      <c r="N45" s="85"/>
      <c r="O45" s="87">
        <f t="shared" si="18"/>
        <v>305623.63731399557</v>
      </c>
      <c r="P45" s="41"/>
      <c r="Q45" s="80">
        <f t="shared" ref="Q45:Q108" si="19">CI39</f>
        <v>307041.20926852804</v>
      </c>
      <c r="R45" s="18"/>
      <c r="S45" s="90">
        <f>SUM($C$39:C45)</f>
        <v>6379.431971986085</v>
      </c>
      <c r="T45" s="81"/>
      <c r="U45" s="80">
        <f>SUM($CD$31:CD39)</f>
        <v>6379.431971986085</v>
      </c>
      <c r="V45" s="18"/>
      <c r="W45" s="18"/>
      <c r="X45" s="18"/>
      <c r="AC45" s="3" t="s">
        <v>45</v>
      </c>
      <c r="CB45">
        <f t="shared" si="5"/>
        <v>13</v>
      </c>
      <c r="CC45" s="2">
        <f t="shared" si="0"/>
        <v>3.5000000000000003E-2</v>
      </c>
      <c r="CD45" s="4">
        <f t="shared" si="1"/>
        <v>875.48384034657852</v>
      </c>
      <c r="CE45" s="1">
        <f t="shared" si="2"/>
        <v>2262.6032433511491</v>
      </c>
      <c r="CF45" s="4">
        <f t="shared" si="3"/>
        <v>0</v>
      </c>
      <c r="CG45" s="4">
        <f>IF(CI44&lt;1,0,CG31)</f>
        <v>0</v>
      </c>
      <c r="CH45" s="4">
        <f t="shared" si="6"/>
        <v>1387.1194030045706</v>
      </c>
      <c r="CI45" s="4">
        <f t="shared" si="4"/>
        <v>298778.76871582231</v>
      </c>
      <c r="CK45" s="83">
        <f t="shared" si="17"/>
        <v>420.46000277985002</v>
      </c>
      <c r="CL45" s="1">
        <f t="shared" si="14"/>
        <v>1131.3016216755746</v>
      </c>
      <c r="CM45" s="1">
        <f t="shared" si="15"/>
        <v>710.84161889572454</v>
      </c>
      <c r="CN45" s="83">
        <f t="shared" si="16"/>
        <v>311544.13723772316</v>
      </c>
      <c r="CO45" s="84">
        <v>7</v>
      </c>
    </row>
    <row r="46" spans="1:97" hidden="1" x14ac:dyDescent="0.35">
      <c r="A46" s="74">
        <f t="shared" si="7"/>
        <v>8</v>
      </c>
      <c r="B46" s="75">
        <f t="shared" si="8"/>
        <v>3.5000000000000003E-2</v>
      </c>
      <c r="C46" s="76">
        <f t="shared" si="9"/>
        <v>895.53686036654005</v>
      </c>
      <c r="D46" s="77">
        <f t="shared" si="10"/>
        <v>2262.6032433511491</v>
      </c>
      <c r="E46" s="76">
        <f t="shared" si="11"/>
        <v>0</v>
      </c>
      <c r="F46" s="76"/>
      <c r="G46" s="76">
        <f>IF(I45&lt;1,0,IF($E$16=8,$E$15,0))</f>
        <v>0</v>
      </c>
      <c r="H46" s="76">
        <f t="shared" si="12"/>
        <v>1367.0663829846089</v>
      </c>
      <c r="I46" s="91">
        <f t="shared" si="13"/>
        <v>305674.14288554341</v>
      </c>
      <c r="J46" s="16"/>
      <c r="M46" s="95"/>
      <c r="N46" s="85"/>
      <c r="O46" s="87">
        <f t="shared" si="18"/>
        <v>304069.87121599494</v>
      </c>
      <c r="P46" s="41"/>
      <c r="Q46" s="80">
        <f t="shared" si="19"/>
        <v>305674.14288554341</v>
      </c>
      <c r="R46" s="18"/>
      <c r="S46" s="90">
        <f>SUM($C$39:C46)</f>
        <v>7274.9688323526252</v>
      </c>
      <c r="T46" s="81"/>
      <c r="U46" s="80">
        <f>SUM($CD$31:CD40)</f>
        <v>7274.9688323526252</v>
      </c>
      <c r="V46" s="18"/>
      <c r="W46" s="18"/>
      <c r="X46" s="18"/>
      <c r="AC46" s="3" t="s">
        <v>45</v>
      </c>
      <c r="CB46">
        <f t="shared" si="5"/>
        <v>14</v>
      </c>
      <c r="CC46" s="2">
        <f t="shared" si="0"/>
        <v>3.5000000000000003E-2</v>
      </c>
      <c r="CD46" s="4">
        <f t="shared" si="1"/>
        <v>871.43807542114837</v>
      </c>
      <c r="CE46" s="1">
        <f t="shared" si="2"/>
        <v>2262.6032433511491</v>
      </c>
      <c r="CF46" s="4">
        <f t="shared" si="3"/>
        <v>0</v>
      </c>
      <c r="CG46" s="4">
        <f>IF(CI45&lt;1,0,CG32)</f>
        <v>0</v>
      </c>
      <c r="CH46" s="4">
        <f t="shared" si="6"/>
        <v>1391.1651679300007</v>
      </c>
      <c r="CI46" s="4">
        <f t="shared" si="4"/>
        <v>297387.6035478923</v>
      </c>
      <c r="CK46" s="83">
        <f t="shared" si="17"/>
        <v>419.5028347944064</v>
      </c>
      <c r="CL46" s="1">
        <f t="shared" si="14"/>
        <v>1131.3016216755746</v>
      </c>
      <c r="CM46" s="1">
        <f t="shared" si="15"/>
        <v>711.7987868811681</v>
      </c>
      <c r="CN46" s="83">
        <f t="shared" si="16"/>
        <v>310832.33845084201</v>
      </c>
      <c r="CO46" s="84">
        <v>8</v>
      </c>
    </row>
    <row r="47" spans="1:97" hidden="1" x14ac:dyDescent="0.35">
      <c r="A47" s="74">
        <f t="shared" si="7"/>
        <v>9</v>
      </c>
      <c r="B47" s="75">
        <f t="shared" si="8"/>
        <v>3.5000000000000003E-2</v>
      </c>
      <c r="C47" s="76">
        <f t="shared" si="9"/>
        <v>891.54958341616828</v>
      </c>
      <c r="D47" s="77">
        <f t="shared" si="10"/>
        <v>2262.6032433511491</v>
      </c>
      <c r="E47" s="76">
        <f t="shared" si="11"/>
        <v>0</v>
      </c>
      <c r="F47" s="76"/>
      <c r="G47" s="76">
        <f>IF(I46&lt;1,0,IF($E$16=9,$E$15,0))</f>
        <v>0</v>
      </c>
      <c r="H47" s="76">
        <f t="shared" si="12"/>
        <v>1371.0536599349807</v>
      </c>
      <c r="I47" s="91">
        <f t="shared" si="13"/>
        <v>304303.08922560845</v>
      </c>
      <c r="J47" s="16"/>
      <c r="M47" s="95"/>
      <c r="N47" s="85"/>
      <c r="O47" s="87">
        <f t="shared" si="18"/>
        <v>302516.1051179943</v>
      </c>
      <c r="P47" s="41"/>
      <c r="Q47" s="80">
        <f t="shared" si="19"/>
        <v>304303.08922560845</v>
      </c>
      <c r="R47" s="18"/>
      <c r="S47" s="90">
        <f>SUM($C$39:C47)</f>
        <v>8166.5184157687936</v>
      </c>
      <c r="T47" s="81"/>
      <c r="U47" s="80">
        <f>SUM($CD$31:CD41)</f>
        <v>8166.5184157687936</v>
      </c>
      <c r="V47" s="18"/>
      <c r="W47" s="18"/>
      <c r="X47" s="18"/>
      <c r="AC47" s="3" t="s">
        <v>45</v>
      </c>
      <c r="CB47">
        <f t="shared" si="5"/>
        <v>15</v>
      </c>
      <c r="CC47" s="2">
        <f t="shared" si="0"/>
        <v>3.5000000000000003E-2</v>
      </c>
      <c r="CD47" s="4">
        <f t="shared" si="1"/>
        <v>867.38051034801913</v>
      </c>
      <c r="CE47" s="1">
        <f t="shared" si="2"/>
        <v>2262.6032433511491</v>
      </c>
      <c r="CF47" s="4">
        <f t="shared" si="3"/>
        <v>0</v>
      </c>
      <c r="CG47" s="4">
        <f>IF(CI46&lt;1,0,CG33)</f>
        <v>0</v>
      </c>
      <c r="CH47" s="4">
        <f t="shared" si="6"/>
        <v>1395.2227330031301</v>
      </c>
      <c r="CI47" s="4">
        <f t="shared" si="4"/>
        <v>295992.38081488915</v>
      </c>
      <c r="CK47" s="83">
        <f t="shared" si="17"/>
        <v>418.54437795568242</v>
      </c>
      <c r="CL47" s="1">
        <f t="shared" si="14"/>
        <v>1131.3016216755746</v>
      </c>
      <c r="CM47" s="1">
        <f t="shared" si="15"/>
        <v>712.75724371989213</v>
      </c>
      <c r="CN47" s="83">
        <f t="shared" si="16"/>
        <v>310119.58120712213</v>
      </c>
      <c r="CO47" s="84">
        <v>9</v>
      </c>
    </row>
    <row r="48" spans="1:97" hidden="1" x14ac:dyDescent="0.35">
      <c r="A48" s="74">
        <f t="shared" si="7"/>
        <v>10</v>
      </c>
      <c r="B48" s="75">
        <f t="shared" si="8"/>
        <v>3.5000000000000003E-2</v>
      </c>
      <c r="C48" s="76">
        <f t="shared" si="9"/>
        <v>887.55067690802468</v>
      </c>
      <c r="D48" s="77">
        <f t="shared" si="10"/>
        <v>2262.6032433511491</v>
      </c>
      <c r="E48" s="76">
        <f t="shared" si="11"/>
        <v>0</v>
      </c>
      <c r="F48" s="76"/>
      <c r="G48" s="76">
        <f>IF(I47&lt;1,0,IF($E$16=10,$E$15,0))</f>
        <v>0</v>
      </c>
      <c r="H48" s="76">
        <f t="shared" si="12"/>
        <v>1375.0525664431243</v>
      </c>
      <c r="I48" s="91">
        <f t="shared" si="13"/>
        <v>302928.03665916534</v>
      </c>
      <c r="J48" s="16"/>
      <c r="M48" s="95"/>
      <c r="N48" s="85"/>
      <c r="O48" s="87">
        <f t="shared" si="18"/>
        <v>300962.33901999367</v>
      </c>
      <c r="P48" s="41"/>
      <c r="Q48" s="80">
        <f t="shared" si="19"/>
        <v>302928.03665916534</v>
      </c>
      <c r="R48" s="18"/>
      <c r="S48" s="90">
        <f>SUM($C$39:C48)</f>
        <v>9054.0690926768184</v>
      </c>
      <c r="T48" s="81"/>
      <c r="U48" s="80">
        <f>SUM($CD$31:CD42)</f>
        <v>9054.0690926768184</v>
      </c>
      <c r="V48" s="18"/>
      <c r="W48" s="18"/>
      <c r="X48" s="18"/>
      <c r="AC48" s="3" t="s">
        <v>45</v>
      </c>
      <c r="CB48">
        <f t="shared" si="5"/>
        <v>16</v>
      </c>
      <c r="CC48" s="2">
        <f t="shared" si="0"/>
        <v>3.5000000000000003E-2</v>
      </c>
      <c r="CD48" s="4">
        <f t="shared" si="1"/>
        <v>863.31111071009343</v>
      </c>
      <c r="CE48" s="1">
        <f t="shared" si="2"/>
        <v>2262.6032433511491</v>
      </c>
      <c r="CF48" s="4">
        <f t="shared" si="3"/>
        <v>0</v>
      </c>
      <c r="CG48" s="4">
        <f t="shared" ref="CG48:CG111" si="20">IF(CI47&lt;1,0,CG36)</f>
        <v>0</v>
      </c>
      <c r="CH48" s="4">
        <f t="shared" si="6"/>
        <v>1399.2921326410556</v>
      </c>
      <c r="CI48" s="4">
        <f t="shared" si="4"/>
        <v>294593.08868224808</v>
      </c>
      <c r="CK48" s="83">
        <f t="shared" si="17"/>
        <v>417.58463052820127</v>
      </c>
      <c r="CL48" s="1">
        <f t="shared" si="14"/>
        <v>1131.3016216755746</v>
      </c>
      <c r="CM48" s="1">
        <f t="shared" si="15"/>
        <v>713.71699114737328</v>
      </c>
      <c r="CN48" s="83">
        <f t="shared" si="16"/>
        <v>309405.86421597475</v>
      </c>
      <c r="CO48" s="84">
        <v>10</v>
      </c>
    </row>
    <row r="49" spans="1:93" hidden="1" x14ac:dyDescent="0.35">
      <c r="A49" s="74">
        <f t="shared" si="7"/>
        <v>11</v>
      </c>
      <c r="B49" s="75">
        <f t="shared" si="8"/>
        <v>3.5000000000000003E-2</v>
      </c>
      <c r="C49" s="76">
        <f t="shared" si="9"/>
        <v>883.54010692256566</v>
      </c>
      <c r="D49" s="77">
        <f t="shared" si="10"/>
        <v>2262.6032433511491</v>
      </c>
      <c r="E49" s="76">
        <f t="shared" si="11"/>
        <v>0</v>
      </c>
      <c r="F49" s="76"/>
      <c r="G49" s="76">
        <f>IF(I48&lt;1,0,IF($E$16=11,$E$15,0))</f>
        <v>0</v>
      </c>
      <c r="H49" s="76">
        <f t="shared" si="12"/>
        <v>1379.0631364285834</v>
      </c>
      <c r="I49" s="91">
        <f t="shared" si="13"/>
        <v>301548.97352273675</v>
      </c>
      <c r="J49" s="16"/>
      <c r="M49" s="95"/>
      <c r="N49" s="85"/>
      <c r="O49" s="87">
        <f t="shared" si="18"/>
        <v>299408.57292199304</v>
      </c>
      <c r="P49" s="41"/>
      <c r="Q49" s="80">
        <f t="shared" si="19"/>
        <v>301548.97352273675</v>
      </c>
      <c r="R49" s="18"/>
      <c r="S49" s="90">
        <f>SUM($C$39:C49)</f>
        <v>9937.6091995993847</v>
      </c>
      <c r="T49" s="81"/>
      <c r="U49" s="80">
        <f>SUM($CD$31:CD43)</f>
        <v>9937.6091995993847</v>
      </c>
      <c r="V49" s="18"/>
      <c r="W49" s="18"/>
      <c r="X49" s="18"/>
      <c r="AC49" s="3" t="s">
        <v>45</v>
      </c>
      <c r="CB49">
        <f t="shared" si="5"/>
        <v>17</v>
      </c>
      <c r="CC49" s="2">
        <f t="shared" si="0"/>
        <v>3.5000000000000003E-2</v>
      </c>
      <c r="CD49" s="4">
        <f t="shared" si="1"/>
        <v>859.22984198989025</v>
      </c>
      <c r="CE49" s="1">
        <f t="shared" si="2"/>
        <v>2262.6032433511491</v>
      </c>
      <c r="CF49" s="4">
        <f t="shared" si="3"/>
        <v>0</v>
      </c>
      <c r="CG49" s="4">
        <f t="shared" si="20"/>
        <v>0</v>
      </c>
      <c r="CH49" s="4">
        <f t="shared" si="6"/>
        <v>1403.3734013612589</v>
      </c>
      <c r="CI49" s="4">
        <f t="shared" si="4"/>
        <v>293189.7152808868</v>
      </c>
      <c r="CK49" s="83">
        <f t="shared" si="17"/>
        <v>416.62359077414931</v>
      </c>
      <c r="CL49" s="1">
        <f t="shared" si="14"/>
        <v>1131.3016216755746</v>
      </c>
      <c r="CM49" s="1">
        <f t="shared" si="15"/>
        <v>714.67803090142525</v>
      </c>
      <c r="CN49" s="83">
        <f t="shared" si="16"/>
        <v>308691.18618507334</v>
      </c>
      <c r="CO49" s="84">
        <v>11</v>
      </c>
    </row>
    <row r="50" spans="1:93" hidden="1" x14ac:dyDescent="0.35">
      <c r="A50" s="74">
        <f t="shared" si="7"/>
        <v>12</v>
      </c>
      <c r="B50" s="75">
        <f t="shared" si="8"/>
        <v>3.5000000000000003E-2</v>
      </c>
      <c r="C50" s="76">
        <f t="shared" si="9"/>
        <v>879.51783944131557</v>
      </c>
      <c r="D50" s="77">
        <f t="shared" si="10"/>
        <v>2262.6032433511491</v>
      </c>
      <c r="E50" s="76">
        <f t="shared" si="11"/>
        <v>0</v>
      </c>
      <c r="F50" s="76"/>
      <c r="G50" s="76">
        <f>IF(I49&lt;1,0,IF($E$16=12,$E$15,0))</f>
        <v>0</v>
      </c>
      <c r="H50" s="76">
        <f t="shared" si="12"/>
        <v>1383.0854039098335</v>
      </c>
      <c r="I50" s="91">
        <f t="shared" si="13"/>
        <v>300165.8881188269</v>
      </c>
      <c r="J50" s="16"/>
      <c r="M50" s="95"/>
      <c r="N50" s="85">
        <v>1</v>
      </c>
      <c r="O50" s="87">
        <f>CN64</f>
        <v>297854.80682399264</v>
      </c>
      <c r="P50" s="41"/>
      <c r="Q50" s="80">
        <f t="shared" si="19"/>
        <v>300165.8881188269</v>
      </c>
      <c r="R50" s="18"/>
      <c r="S50" s="90">
        <f>SUM($C$39:C50)</f>
        <v>10817.127039040701</v>
      </c>
      <c r="T50" s="81">
        <v>1</v>
      </c>
      <c r="U50" s="80">
        <f>SUM($CD$31:CD44)</f>
        <v>10817.127039040701</v>
      </c>
      <c r="V50" s="18"/>
      <c r="W50" s="18"/>
      <c r="X50" s="18"/>
      <c r="AC50" s="3" t="s">
        <v>45</v>
      </c>
      <c r="CB50">
        <f t="shared" si="5"/>
        <v>18</v>
      </c>
      <c r="CC50" s="2">
        <f t="shared" si="0"/>
        <v>3.5000000000000003E-2</v>
      </c>
      <c r="CD50" s="4">
        <f t="shared" si="1"/>
        <v>855.13666956925317</v>
      </c>
      <c r="CE50" s="1">
        <f t="shared" si="2"/>
        <v>2262.6032433511491</v>
      </c>
      <c r="CF50" s="4">
        <f t="shared" si="3"/>
        <v>0</v>
      </c>
      <c r="CG50" s="4">
        <f t="shared" si="20"/>
        <v>0</v>
      </c>
      <c r="CH50" s="4">
        <f t="shared" si="6"/>
        <v>1407.4665737818959</v>
      </c>
      <c r="CI50" s="4">
        <f t="shared" si="4"/>
        <v>291782.24870710488</v>
      </c>
      <c r="CK50" s="83">
        <f t="shared" si="17"/>
        <v>415.66125695337308</v>
      </c>
      <c r="CL50" s="1">
        <f t="shared" si="14"/>
        <v>1131.3016216755746</v>
      </c>
      <c r="CM50" s="1">
        <f t="shared" si="15"/>
        <v>715.64036472220141</v>
      </c>
      <c r="CN50" s="83">
        <f t="shared" si="16"/>
        <v>307975.54582035117</v>
      </c>
      <c r="CO50" s="84">
        <v>12</v>
      </c>
    </row>
    <row r="51" spans="1:93" hidden="1" x14ac:dyDescent="0.35">
      <c r="A51" s="74">
        <f t="shared" si="7"/>
        <v>13</v>
      </c>
      <c r="B51" s="75">
        <f t="shared" si="8"/>
        <v>3.5000000000000003E-2</v>
      </c>
      <c r="C51" s="76">
        <f t="shared" si="9"/>
        <v>875.48384034657852</v>
      </c>
      <c r="D51" s="77">
        <f t="shared" si="10"/>
        <v>2262.6032433511491</v>
      </c>
      <c r="E51" s="76">
        <f t="shared" si="11"/>
        <v>0</v>
      </c>
      <c r="F51" s="76"/>
      <c r="G51" s="76">
        <f t="shared" ref="G51:G114" si="21">IF(I50&gt;1,IF(G39&gt;1,IF(I50&lt;$E$15,(I50-D51+C51),G39),0),0)</f>
        <v>0</v>
      </c>
      <c r="H51" s="76">
        <f t="shared" si="12"/>
        <v>1387.1194030045706</v>
      </c>
      <c r="I51" s="91">
        <f t="shared" si="13"/>
        <v>298778.76871582231</v>
      </c>
      <c r="J51" s="16"/>
      <c r="M51" s="95"/>
      <c r="N51" s="85"/>
      <c r="O51" s="87">
        <f>O50-($O$50-$O$62)/12</f>
        <v>296245.71827973821</v>
      </c>
      <c r="P51" s="41"/>
      <c r="Q51" s="80">
        <f t="shared" si="19"/>
        <v>298778.76871582231</v>
      </c>
      <c r="R51" s="18"/>
      <c r="S51" s="90">
        <f>SUM($C$39:C51)</f>
        <v>11692.610879387279</v>
      </c>
      <c r="T51" s="81"/>
      <c r="U51" s="80">
        <f>SUM($CD$31:CD45)</f>
        <v>11692.610879387279</v>
      </c>
      <c r="V51" s="18"/>
      <c r="W51" s="18"/>
      <c r="X51" s="18"/>
      <c r="AC51" s="3" t="s">
        <v>45</v>
      </c>
      <c r="CB51">
        <f t="shared" si="5"/>
        <v>19</v>
      </c>
      <c r="CC51" s="2">
        <f t="shared" si="0"/>
        <v>3.5000000000000003E-2</v>
      </c>
      <c r="CD51" s="4">
        <f t="shared" si="1"/>
        <v>851.03155872905597</v>
      </c>
      <c r="CE51" s="1">
        <f t="shared" si="2"/>
        <v>2262.6032433511491</v>
      </c>
      <c r="CF51" s="4">
        <f t="shared" si="3"/>
        <v>0</v>
      </c>
      <c r="CG51" s="4">
        <f t="shared" si="20"/>
        <v>0</v>
      </c>
      <c r="CH51" s="4">
        <f t="shared" si="6"/>
        <v>1411.571684622093</v>
      </c>
      <c r="CI51" s="4">
        <f t="shared" si="4"/>
        <v>290370.67702248279</v>
      </c>
      <c r="CK51" s="83">
        <f t="shared" si="17"/>
        <v>414.69762732337563</v>
      </c>
      <c r="CL51" s="1">
        <f t="shared" si="14"/>
        <v>1131.3016216755746</v>
      </c>
      <c r="CM51" s="1">
        <f t="shared" si="15"/>
        <v>716.60399435219892</v>
      </c>
      <c r="CN51" s="83">
        <f t="shared" si="16"/>
        <v>307258.94182599895</v>
      </c>
      <c r="CO51" s="84">
        <v>13</v>
      </c>
    </row>
    <row r="52" spans="1:93" hidden="1" x14ac:dyDescent="0.35">
      <c r="A52" s="74">
        <f t="shared" si="7"/>
        <v>14</v>
      </c>
      <c r="B52" s="75">
        <f t="shared" si="8"/>
        <v>3.5000000000000003E-2</v>
      </c>
      <c r="C52" s="76">
        <f t="shared" si="9"/>
        <v>871.43807542114837</v>
      </c>
      <c r="D52" s="77">
        <f t="shared" si="10"/>
        <v>2262.6032433511491</v>
      </c>
      <c r="E52" s="76">
        <f t="shared" si="11"/>
        <v>0</v>
      </c>
      <c r="F52" s="76"/>
      <c r="G52" s="76">
        <f t="shared" si="21"/>
        <v>0</v>
      </c>
      <c r="H52" s="76">
        <f t="shared" si="12"/>
        <v>1391.1651679300007</v>
      </c>
      <c r="I52" s="91">
        <f t="shared" si="13"/>
        <v>297387.6035478923</v>
      </c>
      <c r="J52" s="16"/>
      <c r="M52" s="95"/>
      <c r="N52" s="85"/>
      <c r="O52" s="87">
        <f t="shared" ref="O52:O61" si="22">O51-($O$50-$O$62)/12</f>
        <v>294636.62973548379</v>
      </c>
      <c r="P52" s="41"/>
      <c r="Q52" s="80">
        <f t="shared" si="19"/>
        <v>297387.6035478923</v>
      </c>
      <c r="R52" s="18"/>
      <c r="S52" s="90">
        <f>SUM($C$39:C52)</f>
        <v>12564.048954808428</v>
      </c>
      <c r="T52" s="81"/>
      <c r="U52" s="80">
        <f>SUM($CD$31:CD46)</f>
        <v>12564.048954808428</v>
      </c>
      <c r="V52" s="18"/>
      <c r="W52" s="18"/>
      <c r="X52" s="18"/>
      <c r="AC52" s="3" t="s">
        <v>45</v>
      </c>
      <c r="CB52">
        <f t="shared" si="5"/>
        <v>20</v>
      </c>
      <c r="CC52" s="2">
        <f t="shared" si="0"/>
        <v>3.5000000000000003E-2</v>
      </c>
      <c r="CD52" s="4">
        <f t="shared" si="1"/>
        <v>846.91447464890825</v>
      </c>
      <c r="CE52" s="1">
        <f t="shared" si="2"/>
        <v>2262.6032433511491</v>
      </c>
      <c r="CF52" s="4">
        <f t="shared" si="3"/>
        <v>0</v>
      </c>
      <c r="CG52" s="4">
        <f t="shared" si="20"/>
        <v>0</v>
      </c>
      <c r="CH52" s="4">
        <f t="shared" si="6"/>
        <v>1415.6887687022408</v>
      </c>
      <c r="CI52" s="4">
        <f t="shared" si="4"/>
        <v>288954.98825378052</v>
      </c>
      <c r="CK52" s="83">
        <f t="shared" si="17"/>
        <v>413.73270013931386</v>
      </c>
      <c r="CL52" s="1">
        <f t="shared" si="14"/>
        <v>1131.3016216755746</v>
      </c>
      <c r="CM52" s="1">
        <f t="shared" si="15"/>
        <v>717.56892153626063</v>
      </c>
      <c r="CN52" s="83">
        <f t="shared" si="16"/>
        <v>306541.37290446268</v>
      </c>
      <c r="CO52" s="84">
        <v>14</v>
      </c>
    </row>
    <row r="53" spans="1:93" hidden="1" x14ac:dyDescent="0.35">
      <c r="A53" s="74">
        <f t="shared" si="7"/>
        <v>15</v>
      </c>
      <c r="B53" s="75">
        <f t="shared" si="8"/>
        <v>3.5000000000000003E-2</v>
      </c>
      <c r="C53" s="76">
        <f t="shared" si="9"/>
        <v>867.38051034801913</v>
      </c>
      <c r="D53" s="77">
        <f t="shared" si="10"/>
        <v>2262.6032433511491</v>
      </c>
      <c r="E53" s="76">
        <f t="shared" si="11"/>
        <v>0</v>
      </c>
      <c r="F53" s="76"/>
      <c r="G53" s="76">
        <f t="shared" si="21"/>
        <v>0</v>
      </c>
      <c r="H53" s="76">
        <f t="shared" si="12"/>
        <v>1395.2227330031301</v>
      </c>
      <c r="I53" s="91">
        <f t="shared" si="13"/>
        <v>295992.38081488915</v>
      </c>
      <c r="J53" s="16"/>
      <c r="M53" s="95"/>
      <c r="N53" s="85"/>
      <c r="O53" s="87">
        <f t="shared" si="22"/>
        <v>293027.54119122936</v>
      </c>
      <c r="P53" s="41"/>
      <c r="Q53" s="80">
        <f t="shared" si="19"/>
        <v>295992.38081488915</v>
      </c>
      <c r="R53" s="18"/>
      <c r="S53" s="90">
        <f>SUM($C$39:C53)</f>
        <v>13431.429465156447</v>
      </c>
      <c r="T53" s="81"/>
      <c r="U53" s="80">
        <f>SUM($CD$31:CD47)</f>
        <v>13431.429465156447</v>
      </c>
      <c r="V53" s="18"/>
      <c r="W53" s="18"/>
      <c r="X53" s="18"/>
      <c r="AC53" s="3" t="s">
        <v>45</v>
      </c>
      <c r="CB53">
        <f t="shared" si="5"/>
        <v>21</v>
      </c>
      <c r="CC53" s="2">
        <f t="shared" si="0"/>
        <v>3.5000000000000003E-2</v>
      </c>
      <c r="CD53" s="4">
        <f t="shared" si="1"/>
        <v>842.78538240685998</v>
      </c>
      <c r="CE53" s="1">
        <f t="shared" si="2"/>
        <v>2262.6032433511491</v>
      </c>
      <c r="CF53" s="4">
        <f t="shared" si="3"/>
        <v>0</v>
      </c>
      <c r="CG53" s="4">
        <f t="shared" si="20"/>
        <v>0</v>
      </c>
      <c r="CH53" s="4">
        <f t="shared" si="6"/>
        <v>1419.8178609442891</v>
      </c>
      <c r="CI53" s="4">
        <f t="shared" si="4"/>
        <v>287535.17039283621</v>
      </c>
      <c r="CK53" s="83">
        <f t="shared" si="17"/>
        <v>412.76647365399526</v>
      </c>
      <c r="CL53" s="1">
        <f t="shared" si="14"/>
        <v>1131.3016216755746</v>
      </c>
      <c r="CM53" s="1">
        <f t="shared" si="15"/>
        <v>718.53514802157929</v>
      </c>
      <c r="CN53" s="83">
        <f t="shared" si="16"/>
        <v>305822.83775644109</v>
      </c>
      <c r="CO53" s="84">
        <v>15</v>
      </c>
    </row>
    <row r="54" spans="1:93" hidden="1" x14ac:dyDescent="0.35">
      <c r="A54" s="74">
        <f t="shared" si="7"/>
        <v>16</v>
      </c>
      <c r="B54" s="75">
        <f t="shared" si="8"/>
        <v>3.5000000000000003E-2</v>
      </c>
      <c r="C54" s="76">
        <f t="shared" si="9"/>
        <v>863.31111071009343</v>
      </c>
      <c r="D54" s="77">
        <f t="shared" si="10"/>
        <v>2262.6032433511491</v>
      </c>
      <c r="E54" s="76">
        <f t="shared" si="11"/>
        <v>0</v>
      </c>
      <c r="F54" s="76"/>
      <c r="G54" s="76">
        <f t="shared" si="21"/>
        <v>0</v>
      </c>
      <c r="H54" s="76">
        <f t="shared" si="12"/>
        <v>1399.2921326410556</v>
      </c>
      <c r="I54" s="91">
        <f t="shared" si="13"/>
        <v>294593.08868224808</v>
      </c>
      <c r="J54" s="16"/>
      <c r="M54" s="95"/>
      <c r="N54" s="85"/>
      <c r="O54" s="87">
        <f t="shared" si="22"/>
        <v>291418.45264697494</v>
      </c>
      <c r="P54" s="41"/>
      <c r="Q54" s="80">
        <f t="shared" si="19"/>
        <v>294593.08868224808</v>
      </c>
      <c r="R54" s="18"/>
      <c r="S54" s="90">
        <f>SUM($C$39:C54)</f>
        <v>14294.740575866541</v>
      </c>
      <c r="T54" s="81"/>
      <c r="U54" s="80">
        <f>SUM($CD$31:CD48)</f>
        <v>14294.740575866541</v>
      </c>
      <c r="V54" s="18"/>
      <c r="W54" s="18"/>
      <c r="X54" s="18"/>
      <c r="AC54" s="3" t="s">
        <v>45</v>
      </c>
      <c r="CB54">
        <f t="shared" si="5"/>
        <v>22</v>
      </c>
      <c r="CC54" s="2">
        <f t="shared" si="0"/>
        <v>3.5000000000000003E-2</v>
      </c>
      <c r="CD54" s="4">
        <f t="shared" si="1"/>
        <v>838.64424697910567</v>
      </c>
      <c r="CE54" s="1">
        <f t="shared" si="2"/>
        <v>2262.6032433511491</v>
      </c>
      <c r="CF54" s="4">
        <f t="shared" si="3"/>
        <v>0</v>
      </c>
      <c r="CG54" s="4">
        <f t="shared" si="20"/>
        <v>0</v>
      </c>
      <c r="CH54" s="4">
        <f t="shared" si="6"/>
        <v>1423.9589963720434</v>
      </c>
      <c r="CI54" s="4">
        <f t="shared" si="4"/>
        <v>286111.21139646415</v>
      </c>
      <c r="CK54" s="83">
        <f t="shared" si="17"/>
        <v>411.79894611787449</v>
      </c>
      <c r="CL54" s="1">
        <f t="shared" si="14"/>
        <v>1131.3016216755746</v>
      </c>
      <c r="CM54" s="1">
        <f t="shared" si="15"/>
        <v>719.50267555770006</v>
      </c>
      <c r="CN54" s="83">
        <f t="shared" si="16"/>
        <v>305103.33508088341</v>
      </c>
      <c r="CO54" s="84">
        <v>16</v>
      </c>
    </row>
    <row r="55" spans="1:93" hidden="1" x14ac:dyDescent="0.35">
      <c r="A55" s="74">
        <f t="shared" si="7"/>
        <v>17</v>
      </c>
      <c r="B55" s="75">
        <f t="shared" si="8"/>
        <v>3.5000000000000003E-2</v>
      </c>
      <c r="C55" s="76">
        <f t="shared" si="9"/>
        <v>859.22984198989025</v>
      </c>
      <c r="D55" s="77">
        <f t="shared" si="10"/>
        <v>2262.6032433511491</v>
      </c>
      <c r="E55" s="76">
        <f t="shared" si="11"/>
        <v>0</v>
      </c>
      <c r="F55" s="76"/>
      <c r="G55" s="76">
        <f t="shared" si="21"/>
        <v>0</v>
      </c>
      <c r="H55" s="76">
        <f t="shared" si="12"/>
        <v>1403.3734013612589</v>
      </c>
      <c r="I55" s="91">
        <f t="shared" si="13"/>
        <v>293189.7152808868</v>
      </c>
      <c r="J55" s="16"/>
      <c r="M55" s="95"/>
      <c r="N55" s="85"/>
      <c r="O55" s="87">
        <f t="shared" si="22"/>
        <v>289809.36410272052</v>
      </c>
      <c r="P55" s="41"/>
      <c r="Q55" s="80">
        <f t="shared" si="19"/>
        <v>293189.7152808868</v>
      </c>
      <c r="R55" s="18"/>
      <c r="S55" s="90">
        <f>SUM($C$39:C55)</f>
        <v>15153.970417856432</v>
      </c>
      <c r="T55" s="81"/>
      <c r="U55" s="80">
        <f>SUM($CD$31:CD49)</f>
        <v>15153.970417856432</v>
      </c>
      <c r="V55" s="18"/>
      <c r="W55" s="18"/>
      <c r="X55" s="18"/>
      <c r="AC55" s="3" t="s">
        <v>45</v>
      </c>
      <c r="CB55">
        <f t="shared" si="5"/>
        <v>23</v>
      </c>
      <c r="CC55" s="2">
        <f t="shared" si="0"/>
        <v>3.5000000000000003E-2</v>
      </c>
      <c r="CD55" s="4">
        <f t="shared" si="1"/>
        <v>834.49103323968711</v>
      </c>
      <c r="CE55" s="1">
        <f t="shared" si="2"/>
        <v>2262.6032433511491</v>
      </c>
      <c r="CF55" s="4">
        <f t="shared" si="3"/>
        <v>0</v>
      </c>
      <c r="CG55" s="4">
        <f t="shared" si="20"/>
        <v>0</v>
      </c>
      <c r="CH55" s="4">
        <f t="shared" si="6"/>
        <v>1428.112210111462</v>
      </c>
      <c r="CI55" s="4">
        <f t="shared" si="4"/>
        <v>284683.09918635269</v>
      </c>
      <c r="CK55" s="83">
        <f t="shared" si="17"/>
        <v>410.83011577905063</v>
      </c>
      <c r="CL55" s="1">
        <f t="shared" si="14"/>
        <v>1131.3016216755746</v>
      </c>
      <c r="CM55" s="1">
        <f t="shared" si="15"/>
        <v>720.47150589652392</v>
      </c>
      <c r="CN55" s="83">
        <f t="shared" si="16"/>
        <v>304382.86357498687</v>
      </c>
      <c r="CO55" s="84">
        <v>17</v>
      </c>
    </row>
    <row r="56" spans="1:93" hidden="1" x14ac:dyDescent="0.35">
      <c r="A56" s="74">
        <f t="shared" si="7"/>
        <v>18</v>
      </c>
      <c r="B56" s="75">
        <f t="shared" si="8"/>
        <v>3.5000000000000003E-2</v>
      </c>
      <c r="C56" s="76">
        <f t="shared" si="9"/>
        <v>855.13666956925317</v>
      </c>
      <c r="D56" s="77">
        <f t="shared" si="10"/>
        <v>2262.6032433511491</v>
      </c>
      <c r="E56" s="76">
        <f t="shared" si="11"/>
        <v>0</v>
      </c>
      <c r="F56" s="76"/>
      <c r="G56" s="76">
        <f t="shared" si="21"/>
        <v>0</v>
      </c>
      <c r="H56" s="76">
        <f t="shared" si="12"/>
        <v>1407.4665737818959</v>
      </c>
      <c r="I56" s="91">
        <f t="shared" si="13"/>
        <v>291782.24870710488</v>
      </c>
      <c r="J56" s="16"/>
      <c r="M56" s="95"/>
      <c r="N56" s="85"/>
      <c r="O56" s="87">
        <f t="shared" si="22"/>
        <v>288200.27555846609</v>
      </c>
      <c r="P56" s="41"/>
      <c r="Q56" s="80">
        <f t="shared" si="19"/>
        <v>291782.24870710488</v>
      </c>
      <c r="R56" s="18"/>
      <c r="S56" s="90">
        <f>SUM($C$39:C56)</f>
        <v>16009.107087425684</v>
      </c>
      <c r="T56" s="81"/>
      <c r="U56" s="80">
        <f>SUM($CD$31:CD50)</f>
        <v>16009.107087425684</v>
      </c>
      <c r="V56" s="18"/>
      <c r="W56" s="18"/>
      <c r="X56" s="18"/>
      <c r="AC56" s="3" t="s">
        <v>45</v>
      </c>
      <c r="CB56">
        <f t="shared" si="5"/>
        <v>24</v>
      </c>
      <c r="CC56" s="2">
        <f t="shared" si="0"/>
        <v>3.5000000000000003E-2</v>
      </c>
      <c r="CD56" s="4">
        <f t="shared" si="1"/>
        <v>830.32570596019536</v>
      </c>
      <c r="CE56" s="1">
        <f t="shared" si="2"/>
        <v>2262.6032433511491</v>
      </c>
      <c r="CF56" s="4">
        <f t="shared" si="3"/>
        <v>0</v>
      </c>
      <c r="CG56" s="4">
        <f t="shared" si="20"/>
        <v>0</v>
      </c>
      <c r="CH56" s="4">
        <f t="shared" si="6"/>
        <v>1432.2775373909537</v>
      </c>
      <c r="CI56" s="4">
        <f t="shared" si="4"/>
        <v>283250.82164896175</v>
      </c>
      <c r="CK56" s="83">
        <f t="shared" si="17"/>
        <v>409.85998088326363</v>
      </c>
      <c r="CL56" s="1">
        <f t="shared" si="14"/>
        <v>1131.3016216755746</v>
      </c>
      <c r="CM56" s="1">
        <f t="shared" si="15"/>
        <v>721.44164079231086</v>
      </c>
      <c r="CN56" s="83">
        <f t="shared" si="16"/>
        <v>303661.42193419457</v>
      </c>
      <c r="CO56" s="84">
        <v>18</v>
      </c>
    </row>
    <row r="57" spans="1:93" hidden="1" x14ac:dyDescent="0.35">
      <c r="A57" s="74">
        <f t="shared" si="7"/>
        <v>19</v>
      </c>
      <c r="B57" s="75">
        <f t="shared" si="8"/>
        <v>3.5000000000000003E-2</v>
      </c>
      <c r="C57" s="76">
        <f t="shared" si="9"/>
        <v>851.03155872905597</v>
      </c>
      <c r="D57" s="77">
        <f t="shared" si="10"/>
        <v>2262.6032433511491</v>
      </c>
      <c r="E57" s="76">
        <f t="shared" si="11"/>
        <v>0</v>
      </c>
      <c r="F57" s="76"/>
      <c r="G57" s="76">
        <f t="shared" si="21"/>
        <v>0</v>
      </c>
      <c r="H57" s="76">
        <f t="shared" si="12"/>
        <v>1411.571684622093</v>
      </c>
      <c r="I57" s="91">
        <f t="shared" si="13"/>
        <v>290370.67702248279</v>
      </c>
      <c r="J57" s="16"/>
      <c r="M57" s="95"/>
      <c r="N57" s="85"/>
      <c r="O57" s="87">
        <f t="shared" si="22"/>
        <v>286591.18701421167</v>
      </c>
      <c r="P57" s="41"/>
      <c r="Q57" s="80">
        <f t="shared" si="19"/>
        <v>290370.67702248279</v>
      </c>
      <c r="R57" s="18"/>
      <c r="S57" s="90">
        <f>SUM($C$39:C57)</f>
        <v>16860.138646154741</v>
      </c>
      <c r="T57" s="81"/>
      <c r="U57" s="80">
        <f>SUM($CD$31:CD51)</f>
        <v>16860.138646154741</v>
      </c>
      <c r="V57" s="18"/>
      <c r="W57" s="18"/>
      <c r="X57" s="18"/>
      <c r="AC57" s="3" t="s">
        <v>45</v>
      </c>
      <c r="CB57">
        <f t="shared" si="5"/>
        <v>25</v>
      </c>
      <c r="CC57" s="2">
        <f t="shared" si="0"/>
        <v>3.5000000000000003E-2</v>
      </c>
      <c r="CD57" s="4">
        <f t="shared" si="1"/>
        <v>826.14822980947179</v>
      </c>
      <c r="CE57" s="1">
        <f t="shared" si="2"/>
        <v>2262.6032433511491</v>
      </c>
      <c r="CF57" s="4">
        <f t="shared" si="3"/>
        <v>0</v>
      </c>
      <c r="CG57" s="4">
        <f t="shared" si="20"/>
        <v>0</v>
      </c>
      <c r="CH57" s="4">
        <f t="shared" si="6"/>
        <v>1436.4550135416773</v>
      </c>
      <c r="CI57" s="4">
        <f t="shared" si="4"/>
        <v>281814.36663542007</v>
      </c>
      <c r="CK57" s="83">
        <f t="shared" si="17"/>
        <v>408.88853967389116</v>
      </c>
      <c r="CL57" s="1">
        <f t="shared" si="14"/>
        <v>1131.3016216755746</v>
      </c>
      <c r="CM57" s="1">
        <f t="shared" si="15"/>
        <v>722.41308200168339</v>
      </c>
      <c r="CN57" s="83">
        <f t="shared" si="16"/>
        <v>302939.0088521929</v>
      </c>
      <c r="CO57" s="84">
        <v>19</v>
      </c>
    </row>
    <row r="58" spans="1:93" hidden="1" x14ac:dyDescent="0.35">
      <c r="A58" s="74">
        <f t="shared" si="7"/>
        <v>20</v>
      </c>
      <c r="B58" s="75">
        <f t="shared" si="8"/>
        <v>3.5000000000000003E-2</v>
      </c>
      <c r="C58" s="76">
        <f t="shared" si="9"/>
        <v>846.91447464890825</v>
      </c>
      <c r="D58" s="77">
        <f t="shared" si="10"/>
        <v>2262.6032433511491</v>
      </c>
      <c r="E58" s="76">
        <f t="shared" si="11"/>
        <v>0</v>
      </c>
      <c r="F58" s="76"/>
      <c r="G58" s="76">
        <f t="shared" si="21"/>
        <v>0</v>
      </c>
      <c r="H58" s="76">
        <f t="shared" si="12"/>
        <v>1415.6887687022408</v>
      </c>
      <c r="I58" s="91">
        <f t="shared" si="13"/>
        <v>288954.98825378052</v>
      </c>
      <c r="J58" s="16"/>
      <c r="M58" s="95"/>
      <c r="N58" s="85"/>
      <c r="O58" s="87">
        <f t="shared" si="22"/>
        <v>284982.09846995724</v>
      </c>
      <c r="P58" s="41"/>
      <c r="Q58" s="80">
        <f t="shared" si="19"/>
        <v>288954.98825378052</v>
      </c>
      <c r="R58" s="18"/>
      <c r="S58" s="90">
        <f>SUM($C$39:C58)</f>
        <v>17707.053120803648</v>
      </c>
      <c r="T58" s="81"/>
      <c r="U58" s="80">
        <f>SUM($CD$31:CD52)</f>
        <v>17707.053120803648</v>
      </c>
      <c r="V58" s="18"/>
      <c r="W58" s="18"/>
      <c r="X58" s="18"/>
      <c r="AC58" s="3" t="s">
        <v>45</v>
      </c>
      <c r="CB58">
        <f t="shared" si="5"/>
        <v>26</v>
      </c>
      <c r="CC58" s="2">
        <f t="shared" si="0"/>
        <v>3.5000000000000003E-2</v>
      </c>
      <c r="CD58" s="4">
        <f t="shared" si="1"/>
        <v>821.95856935330858</v>
      </c>
      <c r="CE58" s="1">
        <f t="shared" si="2"/>
        <v>2262.6032433511491</v>
      </c>
      <c r="CF58" s="4">
        <f t="shared" si="3"/>
        <v>0</v>
      </c>
      <c r="CG58" s="4">
        <f t="shared" si="20"/>
        <v>0</v>
      </c>
      <c r="CH58" s="4">
        <f t="shared" si="6"/>
        <v>1440.6446739978405</v>
      </c>
      <c r="CI58" s="4">
        <f t="shared" si="4"/>
        <v>280373.72196142224</v>
      </c>
      <c r="CK58" s="83">
        <f t="shared" si="17"/>
        <v>407.9157903919459</v>
      </c>
      <c r="CL58" s="1">
        <f t="shared" si="14"/>
        <v>1131.3016216755746</v>
      </c>
      <c r="CM58" s="1">
        <f t="shared" si="15"/>
        <v>723.3858312836287</v>
      </c>
      <c r="CN58" s="83">
        <f t="shared" si="16"/>
        <v>302215.62302090926</v>
      </c>
      <c r="CO58" s="84">
        <v>20</v>
      </c>
    </row>
    <row r="59" spans="1:93" hidden="1" x14ac:dyDescent="0.35">
      <c r="A59" s="74">
        <f t="shared" si="7"/>
        <v>21</v>
      </c>
      <c r="B59" s="75">
        <f t="shared" si="8"/>
        <v>3.5000000000000003E-2</v>
      </c>
      <c r="C59" s="76">
        <f t="shared" si="9"/>
        <v>842.78538240685998</v>
      </c>
      <c r="D59" s="77">
        <f t="shared" si="10"/>
        <v>2262.6032433511491</v>
      </c>
      <c r="E59" s="76">
        <f t="shared" si="11"/>
        <v>0</v>
      </c>
      <c r="F59" s="76"/>
      <c r="G59" s="76">
        <f t="shared" si="21"/>
        <v>0</v>
      </c>
      <c r="H59" s="76">
        <f t="shared" si="12"/>
        <v>1419.8178609442891</v>
      </c>
      <c r="I59" s="91">
        <f t="shared" si="13"/>
        <v>287535.17039283621</v>
      </c>
      <c r="J59" s="16"/>
      <c r="M59" s="95"/>
      <c r="N59" s="85"/>
      <c r="O59" s="87">
        <f t="shared" si="22"/>
        <v>283373.00992570282</v>
      </c>
      <c r="P59" s="41"/>
      <c r="Q59" s="80">
        <f t="shared" si="19"/>
        <v>287535.17039283621</v>
      </c>
      <c r="R59" s="18"/>
      <c r="S59" s="90">
        <f>SUM($C$39:C59)</f>
        <v>18549.838503210507</v>
      </c>
      <c r="T59" s="81"/>
      <c r="U59" s="80">
        <f>SUM($CD$31:CD53)</f>
        <v>18549.838503210507</v>
      </c>
      <c r="V59" s="18"/>
      <c r="W59" s="18"/>
      <c r="X59" s="18"/>
      <c r="AC59" s="3" t="s">
        <v>45</v>
      </c>
      <c r="CB59">
        <f t="shared" si="5"/>
        <v>27</v>
      </c>
      <c r="CC59" s="2">
        <f t="shared" si="0"/>
        <v>3.5000000000000003E-2</v>
      </c>
      <c r="CD59" s="4">
        <f t="shared" si="1"/>
        <v>817.75668905414818</v>
      </c>
      <c r="CE59" s="1">
        <f t="shared" si="2"/>
        <v>2262.6032433511491</v>
      </c>
      <c r="CF59" s="4">
        <f t="shared" si="3"/>
        <v>0</v>
      </c>
      <c r="CG59" s="4">
        <f t="shared" si="20"/>
        <v>0</v>
      </c>
      <c r="CH59" s="4">
        <f t="shared" si="6"/>
        <v>1444.8465542970009</v>
      </c>
      <c r="CI59" s="4">
        <f t="shared" si="4"/>
        <v>278928.87540712522</v>
      </c>
      <c r="CK59" s="83">
        <f t="shared" si="17"/>
        <v>406.94173127607161</v>
      </c>
      <c r="CL59" s="1">
        <f t="shared" si="14"/>
        <v>1131.3016216755746</v>
      </c>
      <c r="CM59" s="1">
        <f t="shared" si="15"/>
        <v>724.359890399503</v>
      </c>
      <c r="CN59" s="83">
        <f t="shared" si="16"/>
        <v>301491.26313050976</v>
      </c>
      <c r="CO59" s="84">
        <v>21</v>
      </c>
    </row>
    <row r="60" spans="1:93" hidden="1" x14ac:dyDescent="0.35">
      <c r="A60" s="74">
        <f t="shared" si="7"/>
        <v>22</v>
      </c>
      <c r="B60" s="75">
        <f t="shared" si="8"/>
        <v>3.5000000000000003E-2</v>
      </c>
      <c r="C60" s="76">
        <f t="shared" si="9"/>
        <v>838.64424697910567</v>
      </c>
      <c r="D60" s="77">
        <f t="shared" si="10"/>
        <v>2262.6032433511491</v>
      </c>
      <c r="E60" s="76">
        <f t="shared" si="11"/>
        <v>0</v>
      </c>
      <c r="F60" s="76"/>
      <c r="G60" s="76">
        <f t="shared" si="21"/>
        <v>0</v>
      </c>
      <c r="H60" s="76">
        <f t="shared" si="12"/>
        <v>1423.9589963720434</v>
      </c>
      <c r="I60" s="91">
        <f t="shared" si="13"/>
        <v>286111.21139646415</v>
      </c>
      <c r="J60" s="16"/>
      <c r="M60" s="95"/>
      <c r="N60" s="85"/>
      <c r="O60" s="87">
        <f t="shared" si="22"/>
        <v>281763.9213814484</v>
      </c>
      <c r="P60" s="41"/>
      <c r="Q60" s="80">
        <f t="shared" si="19"/>
        <v>286111.21139646415</v>
      </c>
      <c r="R60" s="18"/>
      <c r="S60" s="90">
        <f>SUM($C$39:C60)</f>
        <v>19388.482750189614</v>
      </c>
      <c r="T60" s="81"/>
      <c r="U60" s="80">
        <f>SUM($CD$31:CD54)</f>
        <v>19388.482750189614</v>
      </c>
      <c r="V60" s="18"/>
      <c r="W60" s="18"/>
      <c r="X60" s="18"/>
      <c r="AC60" s="3" t="s">
        <v>45</v>
      </c>
      <c r="CB60">
        <f t="shared" si="5"/>
        <v>28</v>
      </c>
      <c r="CC60" s="2">
        <f t="shared" si="0"/>
        <v>3.5000000000000003E-2</v>
      </c>
      <c r="CD60" s="4">
        <f t="shared" si="1"/>
        <v>813.54255327078204</v>
      </c>
      <c r="CE60" s="1">
        <f t="shared" si="2"/>
        <v>2262.6032433511491</v>
      </c>
      <c r="CF60" s="4">
        <f t="shared" si="3"/>
        <v>0</v>
      </c>
      <c r="CG60" s="4">
        <f t="shared" si="20"/>
        <v>0</v>
      </c>
      <c r="CH60" s="4">
        <f t="shared" si="6"/>
        <v>1449.0606900803671</v>
      </c>
      <c r="CI60" s="4">
        <f t="shared" si="4"/>
        <v>277479.81471704488</v>
      </c>
      <c r="CK60" s="83">
        <f t="shared" si="17"/>
        <v>405.96636056254056</v>
      </c>
      <c r="CL60" s="1">
        <f t="shared" si="14"/>
        <v>1131.3016216755746</v>
      </c>
      <c r="CM60" s="1">
        <f t="shared" si="15"/>
        <v>725.33526111303399</v>
      </c>
      <c r="CN60" s="83">
        <f t="shared" si="16"/>
        <v>300765.92786939675</v>
      </c>
      <c r="CO60" s="84">
        <v>22</v>
      </c>
    </row>
    <row r="61" spans="1:93" hidden="1" x14ac:dyDescent="0.35">
      <c r="A61" s="74">
        <f t="shared" si="7"/>
        <v>23</v>
      </c>
      <c r="B61" s="75">
        <f t="shared" si="8"/>
        <v>3.5000000000000003E-2</v>
      </c>
      <c r="C61" s="76">
        <f t="shared" si="9"/>
        <v>834.49103323968711</v>
      </c>
      <c r="D61" s="77">
        <f t="shared" si="10"/>
        <v>2262.6032433511491</v>
      </c>
      <c r="E61" s="76">
        <f t="shared" si="11"/>
        <v>0</v>
      </c>
      <c r="F61" s="76"/>
      <c r="G61" s="76">
        <f t="shared" si="21"/>
        <v>0</v>
      </c>
      <c r="H61" s="76">
        <f t="shared" si="12"/>
        <v>1428.112210111462</v>
      </c>
      <c r="I61" s="91">
        <f t="shared" si="13"/>
        <v>284683.09918635269</v>
      </c>
      <c r="J61" s="16"/>
      <c r="M61" s="95"/>
      <c r="N61" s="85"/>
      <c r="O61" s="87">
        <f t="shared" si="22"/>
        <v>280154.83283719397</v>
      </c>
      <c r="P61" s="41"/>
      <c r="Q61" s="80">
        <f t="shared" si="19"/>
        <v>284683.09918635269</v>
      </c>
      <c r="R61" s="18"/>
      <c r="S61" s="90">
        <f>SUM($C$39:C61)</f>
        <v>20222.973783429301</v>
      </c>
      <c r="T61" s="81"/>
      <c r="U61" s="80">
        <f>SUM($CD$31:CD55)</f>
        <v>20222.973783429301</v>
      </c>
      <c r="V61" s="18"/>
      <c r="W61" s="18"/>
      <c r="X61" s="18"/>
      <c r="AC61" s="3" t="s">
        <v>45</v>
      </c>
      <c r="CB61">
        <f t="shared" si="5"/>
        <v>29</v>
      </c>
      <c r="CC61" s="2">
        <f t="shared" si="0"/>
        <v>3.5000000000000003E-2</v>
      </c>
      <c r="CD61" s="4">
        <f t="shared" si="1"/>
        <v>809.31612625804769</v>
      </c>
      <c r="CE61" s="1">
        <f t="shared" si="2"/>
        <v>2262.6032433511491</v>
      </c>
      <c r="CF61" s="4">
        <f t="shared" si="3"/>
        <v>0</v>
      </c>
      <c r="CG61" s="4">
        <f t="shared" si="20"/>
        <v>0</v>
      </c>
      <c r="CH61" s="4">
        <f t="shared" si="6"/>
        <v>1453.2871170931014</v>
      </c>
      <c r="CI61" s="4">
        <f t="shared" si="4"/>
        <v>276026.52759995178</v>
      </c>
      <c r="CK61" s="83">
        <f t="shared" si="17"/>
        <v>404.98967648525019</v>
      </c>
      <c r="CL61" s="1">
        <f t="shared" si="14"/>
        <v>1131.3016216755746</v>
      </c>
      <c r="CM61" s="1">
        <f t="shared" si="15"/>
        <v>726.31194519032442</v>
      </c>
      <c r="CN61" s="83">
        <f t="shared" si="16"/>
        <v>300039.61592420645</v>
      </c>
      <c r="CO61" s="84">
        <v>23</v>
      </c>
    </row>
    <row r="62" spans="1:93" hidden="1" x14ac:dyDescent="0.35">
      <c r="A62" s="74">
        <f t="shared" si="7"/>
        <v>24</v>
      </c>
      <c r="B62" s="75">
        <f t="shared" si="8"/>
        <v>3.5000000000000003E-2</v>
      </c>
      <c r="C62" s="76">
        <f t="shared" si="9"/>
        <v>830.32570596019536</v>
      </c>
      <c r="D62" s="77">
        <f t="shared" si="10"/>
        <v>2262.6032433511491</v>
      </c>
      <c r="E62" s="76">
        <f t="shared" si="11"/>
        <v>0</v>
      </c>
      <c r="F62" s="76"/>
      <c r="G62" s="76">
        <f t="shared" si="21"/>
        <v>0</v>
      </c>
      <c r="H62" s="76">
        <f t="shared" si="12"/>
        <v>1432.2775373909537</v>
      </c>
      <c r="I62" s="91">
        <f t="shared" si="13"/>
        <v>283250.82164896175</v>
      </c>
      <c r="J62" s="16"/>
      <c r="M62" s="95"/>
      <c r="N62" s="85" t="s">
        <v>45</v>
      </c>
      <c r="O62" s="87">
        <f>CN90</f>
        <v>278545.74429293961</v>
      </c>
      <c r="P62" s="41"/>
      <c r="Q62" s="80">
        <f t="shared" si="19"/>
        <v>283250.82164896175</v>
      </c>
      <c r="R62" s="18"/>
      <c r="S62" s="90">
        <f>SUM($C$39:C62)</f>
        <v>21053.299489389497</v>
      </c>
      <c r="T62" s="81">
        <v>2</v>
      </c>
      <c r="U62" s="80">
        <f>SUM($CD$31:CD56)</f>
        <v>21053.299489389497</v>
      </c>
      <c r="V62" s="18"/>
      <c r="W62" s="18"/>
      <c r="X62" s="18"/>
      <c r="AC62" s="3" t="s">
        <v>45</v>
      </c>
      <c r="CB62">
        <f t="shared" si="5"/>
        <v>30</v>
      </c>
      <c r="CC62" s="2">
        <f t="shared" si="0"/>
        <v>3.5000000000000003E-2</v>
      </c>
      <c r="CD62" s="4">
        <f t="shared" si="1"/>
        <v>805.07737216652606</v>
      </c>
      <c r="CE62" s="1">
        <f t="shared" si="2"/>
        <v>2262.6032433511491</v>
      </c>
      <c r="CF62" s="4">
        <f t="shared" si="3"/>
        <v>0</v>
      </c>
      <c r="CG62" s="4">
        <f t="shared" si="20"/>
        <v>0</v>
      </c>
      <c r="CH62" s="4">
        <f t="shared" si="6"/>
        <v>1457.5258711846232</v>
      </c>
      <c r="CI62" s="4">
        <f t="shared" si="4"/>
        <v>274569.00172876718</v>
      </c>
      <c r="CK62" s="83">
        <f t="shared" si="17"/>
        <v>404.01167727571965</v>
      </c>
      <c r="CL62" s="1">
        <f t="shared" si="14"/>
        <v>1131.3016216755746</v>
      </c>
      <c r="CM62" s="1">
        <f t="shared" si="15"/>
        <v>727.2899443998549</v>
      </c>
      <c r="CN62" s="83">
        <f t="shared" si="16"/>
        <v>299312.3259798066</v>
      </c>
      <c r="CO62" s="84">
        <v>24</v>
      </c>
    </row>
    <row r="63" spans="1:93" hidden="1" x14ac:dyDescent="0.35">
      <c r="A63" s="74">
        <f t="shared" si="7"/>
        <v>25</v>
      </c>
      <c r="B63" s="75">
        <f t="shared" si="8"/>
        <v>3.5000000000000003E-2</v>
      </c>
      <c r="C63" s="76">
        <f t="shared" si="9"/>
        <v>826.14822980947179</v>
      </c>
      <c r="D63" s="77">
        <f t="shared" si="10"/>
        <v>2262.6032433511491</v>
      </c>
      <c r="E63" s="76">
        <f t="shared" si="11"/>
        <v>0</v>
      </c>
      <c r="F63" s="76"/>
      <c r="G63" s="76">
        <f t="shared" si="21"/>
        <v>0</v>
      </c>
      <c r="H63" s="76">
        <f t="shared" si="12"/>
        <v>1436.4550135416773</v>
      </c>
      <c r="I63" s="91">
        <f t="shared" si="13"/>
        <v>281814.36663542007</v>
      </c>
      <c r="J63" s="16"/>
      <c r="M63" s="95"/>
      <c r="N63" s="85"/>
      <c r="O63" s="87">
        <f>O62-($O$62-$O$74)/12</f>
        <v>276879.36352521495</v>
      </c>
      <c r="P63" s="41"/>
      <c r="Q63" s="80">
        <f t="shared" si="19"/>
        <v>281814.36663542007</v>
      </c>
      <c r="R63" s="18"/>
      <c r="S63" s="90">
        <f>SUM($C$39:C63)</f>
        <v>21879.447719198968</v>
      </c>
      <c r="T63" s="81"/>
      <c r="U63" s="80">
        <f>SUM($CD$31:CD57)</f>
        <v>21879.447719198968</v>
      </c>
      <c r="V63" s="18"/>
      <c r="W63" s="18"/>
      <c r="X63" s="18"/>
      <c r="AC63" s="3" t="s">
        <v>45</v>
      </c>
      <c r="CB63">
        <f t="shared" si="5"/>
        <v>31</v>
      </c>
      <c r="CC63" s="2">
        <f t="shared" si="0"/>
        <v>3.5000000000000003E-2</v>
      </c>
      <c r="CD63" s="4">
        <f t="shared" si="1"/>
        <v>800.82625504223768</v>
      </c>
      <c r="CE63" s="1">
        <f t="shared" si="2"/>
        <v>2262.6032433511491</v>
      </c>
      <c r="CF63" s="4">
        <f t="shared" si="3"/>
        <v>0</v>
      </c>
      <c r="CG63" s="4">
        <f t="shared" si="20"/>
        <v>0</v>
      </c>
      <c r="CH63" s="4">
        <f t="shared" si="6"/>
        <v>1461.7769883089113</v>
      </c>
      <c r="CI63" s="4">
        <f t="shared" si="4"/>
        <v>273107.22474045824</v>
      </c>
      <c r="CK63" s="83">
        <f t="shared" si="17"/>
        <v>403.03236116308682</v>
      </c>
      <c r="CL63" s="1">
        <f t="shared" si="14"/>
        <v>1131.3016216755746</v>
      </c>
      <c r="CM63" s="1">
        <f t="shared" si="15"/>
        <v>728.26926051248779</v>
      </c>
      <c r="CN63" s="83">
        <f t="shared" si="16"/>
        <v>298584.05671929411</v>
      </c>
      <c r="CO63" s="84">
        <v>25</v>
      </c>
    </row>
    <row r="64" spans="1:93" hidden="1" x14ac:dyDescent="0.35">
      <c r="A64" s="74">
        <f t="shared" si="7"/>
        <v>26</v>
      </c>
      <c r="B64" s="75">
        <f t="shared" si="8"/>
        <v>3.5000000000000003E-2</v>
      </c>
      <c r="C64" s="76">
        <f t="shared" si="9"/>
        <v>821.95856935330858</v>
      </c>
      <c r="D64" s="77">
        <f t="shared" si="10"/>
        <v>2262.6032433511491</v>
      </c>
      <c r="E64" s="76">
        <f t="shared" si="11"/>
        <v>0</v>
      </c>
      <c r="F64" s="76"/>
      <c r="G64" s="76">
        <f t="shared" si="21"/>
        <v>0</v>
      </c>
      <c r="H64" s="76">
        <f t="shared" si="12"/>
        <v>1440.6446739978405</v>
      </c>
      <c r="I64" s="91">
        <f t="shared" si="13"/>
        <v>280373.72196142224</v>
      </c>
      <c r="J64" s="16"/>
      <c r="M64" s="95"/>
      <c r="N64" s="85"/>
      <c r="O64" s="87">
        <f t="shared" ref="O64:O73" si="23">O63-($O$62-$O$74)/12</f>
        <v>275212.9827574903</v>
      </c>
      <c r="P64" s="41"/>
      <c r="Q64" s="80">
        <f t="shared" si="19"/>
        <v>280373.72196142224</v>
      </c>
      <c r="R64" s="18"/>
      <c r="S64" s="90">
        <f>SUM($C$39:C64)</f>
        <v>22701.406288552276</v>
      </c>
      <c r="T64" s="81"/>
      <c r="U64" s="80">
        <f>SUM($CD$31:CD58)</f>
        <v>22701.406288552276</v>
      </c>
      <c r="V64" s="18"/>
      <c r="W64" s="18"/>
      <c r="X64" s="18"/>
      <c r="AC64" s="3" t="s">
        <v>45</v>
      </c>
      <c r="CB64">
        <f t="shared" si="5"/>
        <v>32</v>
      </c>
      <c r="CC64" s="2">
        <f t="shared" si="0"/>
        <v>3.5000000000000003E-2</v>
      </c>
      <c r="CD64" s="4">
        <f t="shared" si="1"/>
        <v>796.5627388263365</v>
      </c>
      <c r="CE64" s="1">
        <f t="shared" si="2"/>
        <v>2262.6032433511491</v>
      </c>
      <c r="CF64" s="4">
        <f t="shared" si="3"/>
        <v>0</v>
      </c>
      <c r="CG64" s="4">
        <f t="shared" si="20"/>
        <v>0</v>
      </c>
      <c r="CH64" s="4">
        <f t="shared" si="6"/>
        <v>1466.0405045248126</v>
      </c>
      <c r="CI64" s="4">
        <f t="shared" si="4"/>
        <v>271641.18423593341</v>
      </c>
      <c r="CK64" s="83">
        <f t="shared" si="17"/>
        <v>402.05172637410504</v>
      </c>
      <c r="CL64" s="1">
        <f t="shared" si="14"/>
        <v>1131.3016216755746</v>
      </c>
      <c r="CM64" s="1">
        <f t="shared" si="15"/>
        <v>729.24989530146945</v>
      </c>
      <c r="CN64" s="83">
        <f t="shared" si="16"/>
        <v>297854.80682399264</v>
      </c>
      <c r="CO64" s="84">
        <v>26</v>
      </c>
    </row>
    <row r="65" spans="1:93" hidden="1" x14ac:dyDescent="0.35">
      <c r="A65" s="74">
        <f t="shared" si="7"/>
        <v>27</v>
      </c>
      <c r="B65" s="75">
        <f t="shared" si="8"/>
        <v>3.5000000000000003E-2</v>
      </c>
      <c r="C65" s="76">
        <f t="shared" si="9"/>
        <v>817.75668905414818</v>
      </c>
      <c r="D65" s="77">
        <f t="shared" si="10"/>
        <v>2262.6032433511491</v>
      </c>
      <c r="E65" s="76">
        <f t="shared" si="11"/>
        <v>0</v>
      </c>
      <c r="F65" s="76"/>
      <c r="G65" s="76">
        <f t="shared" si="21"/>
        <v>0</v>
      </c>
      <c r="H65" s="76">
        <f t="shared" si="12"/>
        <v>1444.8465542970009</v>
      </c>
      <c r="I65" s="91">
        <f t="shared" si="13"/>
        <v>278928.87540712522</v>
      </c>
      <c r="J65" s="16"/>
      <c r="M65" s="95"/>
      <c r="N65" s="85"/>
      <c r="O65" s="87">
        <f t="shared" si="23"/>
        <v>273546.60198976565</v>
      </c>
      <c r="P65" s="41"/>
      <c r="Q65" s="80">
        <f t="shared" si="19"/>
        <v>278928.87540712522</v>
      </c>
      <c r="R65" s="18"/>
      <c r="S65" s="90">
        <f>SUM($C$39:C65)</f>
        <v>23519.162977606426</v>
      </c>
      <c r="T65" s="81"/>
      <c r="U65" s="80">
        <f>SUM($CD$31:CD59)</f>
        <v>23519.162977606426</v>
      </c>
      <c r="V65" s="18"/>
      <c r="W65" s="18"/>
      <c r="X65" s="18"/>
      <c r="AC65" s="3" t="s">
        <v>45</v>
      </c>
      <c r="CB65">
        <f t="shared" si="5"/>
        <v>33</v>
      </c>
      <c r="CC65" s="2">
        <f t="shared" si="0"/>
        <v>3.5000000000000003E-2</v>
      </c>
      <c r="CD65" s="4">
        <f t="shared" si="1"/>
        <v>792.28678735480582</v>
      </c>
      <c r="CE65" s="1">
        <f t="shared" si="2"/>
        <v>2262.6032433511491</v>
      </c>
      <c r="CF65" s="4">
        <f t="shared" si="3"/>
        <v>0</v>
      </c>
      <c r="CG65" s="4">
        <f t="shared" si="20"/>
        <v>0</v>
      </c>
      <c r="CH65" s="4">
        <f t="shared" si="6"/>
        <v>1470.3164559963434</v>
      </c>
      <c r="CI65" s="4">
        <f t="shared" si="4"/>
        <v>270170.86777993705</v>
      </c>
      <c r="CK65" s="83">
        <f t="shared" si="17"/>
        <v>401.06977113314014</v>
      </c>
      <c r="CL65" s="1">
        <f t="shared" si="14"/>
        <v>1131.3016216755746</v>
      </c>
      <c r="CM65" s="1">
        <f t="shared" si="15"/>
        <v>730.23185054243436</v>
      </c>
      <c r="CN65" s="83">
        <f t="shared" si="16"/>
        <v>297124.57497345022</v>
      </c>
      <c r="CO65" s="84">
        <v>27</v>
      </c>
    </row>
    <row r="66" spans="1:93" hidden="1" x14ac:dyDescent="0.35">
      <c r="A66" s="74">
        <f t="shared" si="7"/>
        <v>28</v>
      </c>
      <c r="B66" s="75">
        <f t="shared" si="8"/>
        <v>3.5000000000000003E-2</v>
      </c>
      <c r="C66" s="76">
        <f t="shared" si="9"/>
        <v>813.54255327078204</v>
      </c>
      <c r="D66" s="77">
        <f t="shared" si="10"/>
        <v>2262.6032433511491</v>
      </c>
      <c r="E66" s="76">
        <f t="shared" si="11"/>
        <v>0</v>
      </c>
      <c r="F66" s="76"/>
      <c r="G66" s="76">
        <f t="shared" si="21"/>
        <v>0</v>
      </c>
      <c r="H66" s="76">
        <f t="shared" si="12"/>
        <v>1449.0606900803671</v>
      </c>
      <c r="I66" s="91">
        <f t="shared" si="13"/>
        <v>277479.81471704488</v>
      </c>
      <c r="J66" s="16"/>
      <c r="M66" s="95"/>
      <c r="N66" s="85"/>
      <c r="O66" s="87">
        <f t="shared" si="23"/>
        <v>271880.221222041</v>
      </c>
      <c r="P66" s="41"/>
      <c r="Q66" s="80">
        <f t="shared" si="19"/>
        <v>277479.81471704488</v>
      </c>
      <c r="R66" s="18"/>
      <c r="S66" s="90">
        <f>SUM($C$39:C66)</f>
        <v>24332.705530877207</v>
      </c>
      <c r="T66" s="81"/>
      <c r="U66" s="80">
        <f>SUM($CD$31:CD60)</f>
        <v>24332.705530877207</v>
      </c>
      <c r="V66" s="18"/>
      <c r="W66" s="18"/>
      <c r="X66" s="18"/>
      <c r="AC66" s="3" t="s">
        <v>45</v>
      </c>
      <c r="AD66" t="s">
        <v>45</v>
      </c>
      <c r="CB66">
        <f t="shared" si="5"/>
        <v>34</v>
      </c>
      <c r="CC66" s="2">
        <f t="shared" si="0"/>
        <v>3.5000000000000003E-2</v>
      </c>
      <c r="CD66" s="4">
        <f t="shared" si="1"/>
        <v>787.99836435814973</v>
      </c>
      <c r="CE66" s="1">
        <f t="shared" si="2"/>
        <v>2262.6032433511491</v>
      </c>
      <c r="CF66" s="4">
        <f t="shared" si="3"/>
        <v>0</v>
      </c>
      <c r="CG66" s="4">
        <f t="shared" si="20"/>
        <v>0</v>
      </c>
      <c r="CH66" s="4">
        <f t="shared" si="6"/>
        <v>1474.6048789929994</v>
      </c>
      <c r="CI66" s="4">
        <f t="shared" si="4"/>
        <v>268696.26290094404</v>
      </c>
      <c r="CK66" s="83">
        <f t="shared" si="17"/>
        <v>400.08649366216662</v>
      </c>
      <c r="CL66" s="1">
        <f t="shared" si="14"/>
        <v>1131.3016216755746</v>
      </c>
      <c r="CM66" s="1">
        <f t="shared" si="15"/>
        <v>731.21512801340793</v>
      </c>
      <c r="CN66" s="83">
        <f t="shared" si="16"/>
        <v>296393.35984543682</v>
      </c>
      <c r="CO66" s="84">
        <v>28</v>
      </c>
    </row>
    <row r="67" spans="1:93" hidden="1" x14ac:dyDescent="0.35">
      <c r="A67" s="74">
        <f t="shared" si="7"/>
        <v>29</v>
      </c>
      <c r="B67" s="75">
        <f t="shared" si="8"/>
        <v>3.5000000000000003E-2</v>
      </c>
      <c r="C67" s="76">
        <f t="shared" si="9"/>
        <v>809.31612625804769</v>
      </c>
      <c r="D67" s="77">
        <f t="shared" si="10"/>
        <v>2262.6032433511491</v>
      </c>
      <c r="E67" s="76">
        <f t="shared" si="11"/>
        <v>0</v>
      </c>
      <c r="F67" s="76"/>
      <c r="G67" s="76">
        <f t="shared" si="21"/>
        <v>0</v>
      </c>
      <c r="H67" s="76">
        <f t="shared" si="12"/>
        <v>1453.2871170931014</v>
      </c>
      <c r="I67" s="91">
        <f t="shared" si="13"/>
        <v>276026.52759995178</v>
      </c>
      <c r="J67" s="16"/>
      <c r="M67" s="95"/>
      <c r="N67" s="85"/>
      <c r="O67" s="87">
        <f t="shared" si="23"/>
        <v>270213.84045431635</v>
      </c>
      <c r="P67" s="41"/>
      <c r="Q67" s="80">
        <f t="shared" si="19"/>
        <v>276026.52759995178</v>
      </c>
      <c r="R67" s="18"/>
      <c r="S67" s="90">
        <f>SUM($C$39:C67)</f>
        <v>25142.021657135254</v>
      </c>
      <c r="T67" s="81"/>
      <c r="U67" s="80">
        <f>SUM($CD$31:CD61)</f>
        <v>25142.021657135254</v>
      </c>
      <c r="V67" s="18"/>
      <c r="W67" s="18"/>
      <c r="X67" s="18"/>
      <c r="AC67" s="3" t="s">
        <v>45</v>
      </c>
      <c r="CB67">
        <f t="shared" si="5"/>
        <v>35</v>
      </c>
      <c r="CC67" s="2">
        <f t="shared" si="0"/>
        <v>3.5000000000000003E-2</v>
      </c>
      <c r="CD67" s="4">
        <f t="shared" si="1"/>
        <v>783.69743346108692</v>
      </c>
      <c r="CE67" s="1">
        <f t="shared" si="2"/>
        <v>2262.6032433511491</v>
      </c>
      <c r="CF67" s="4">
        <f t="shared" si="3"/>
        <v>0</v>
      </c>
      <c r="CG67" s="4">
        <f t="shared" si="20"/>
        <v>0</v>
      </c>
      <c r="CH67" s="4">
        <f t="shared" si="6"/>
        <v>1478.9058098900623</v>
      </c>
      <c r="CI67" s="4">
        <f t="shared" si="4"/>
        <v>267217.35709105397</v>
      </c>
      <c r="CK67" s="83">
        <f t="shared" si="17"/>
        <v>399.10189218076528</v>
      </c>
      <c r="CL67" s="1">
        <f t="shared" si="14"/>
        <v>1131.3016216755746</v>
      </c>
      <c r="CM67" s="1">
        <f t="shared" si="15"/>
        <v>732.19972949480928</v>
      </c>
      <c r="CN67" s="83">
        <f t="shared" si="16"/>
        <v>295661.16011594201</v>
      </c>
      <c r="CO67" s="84">
        <v>29</v>
      </c>
    </row>
    <row r="68" spans="1:93" hidden="1" x14ac:dyDescent="0.35">
      <c r="A68" s="74">
        <f t="shared" si="7"/>
        <v>30</v>
      </c>
      <c r="B68" s="75">
        <f t="shared" si="8"/>
        <v>3.5000000000000003E-2</v>
      </c>
      <c r="C68" s="76">
        <f t="shared" si="9"/>
        <v>805.07737216652606</v>
      </c>
      <c r="D68" s="77">
        <f t="shared" si="10"/>
        <v>2262.6032433511491</v>
      </c>
      <c r="E68" s="76">
        <f t="shared" si="11"/>
        <v>0</v>
      </c>
      <c r="F68" s="76"/>
      <c r="G68" s="76">
        <f t="shared" si="21"/>
        <v>0</v>
      </c>
      <c r="H68" s="76">
        <f t="shared" si="12"/>
        <v>1457.5258711846232</v>
      </c>
      <c r="I68" s="91">
        <f t="shared" si="13"/>
        <v>274569.00172876718</v>
      </c>
      <c r="J68" s="16"/>
      <c r="M68" s="95"/>
      <c r="N68" s="85"/>
      <c r="O68" s="87">
        <f t="shared" si="23"/>
        <v>268547.4596865917</v>
      </c>
      <c r="P68" s="41"/>
      <c r="Q68" s="80">
        <f t="shared" si="19"/>
        <v>274569.00172876718</v>
      </c>
      <c r="R68" s="18"/>
      <c r="S68" s="90">
        <f>SUM($C$39:C68)</f>
        <v>25947.099029301779</v>
      </c>
      <c r="T68" s="81"/>
      <c r="U68" s="80">
        <f>SUM($CD$31:CD62)</f>
        <v>25947.099029301779</v>
      </c>
      <c r="V68" s="18"/>
      <c r="W68" s="18"/>
      <c r="X68" s="18"/>
      <c r="AC68" s="3" t="s">
        <v>45</v>
      </c>
      <c r="CB68">
        <f t="shared" si="5"/>
        <v>36</v>
      </c>
      <c r="CC68" s="2">
        <f t="shared" si="0"/>
        <v>3.5000000000000003E-2</v>
      </c>
      <c r="CD68" s="4">
        <f t="shared" si="1"/>
        <v>779.38395818224069</v>
      </c>
      <c r="CE68" s="1">
        <f t="shared" si="2"/>
        <v>2262.6032433511491</v>
      </c>
      <c r="CF68" s="4">
        <f t="shared" si="3"/>
        <v>0</v>
      </c>
      <c r="CG68" s="4">
        <f t="shared" si="20"/>
        <v>0</v>
      </c>
      <c r="CH68" s="4">
        <f t="shared" si="6"/>
        <v>1483.2192851689083</v>
      </c>
      <c r="CI68" s="4">
        <f t="shared" si="4"/>
        <v>265734.13780588505</v>
      </c>
      <c r="CK68" s="83">
        <f t="shared" si="17"/>
        <v>398.11596490611919</v>
      </c>
      <c r="CL68" s="1">
        <f t="shared" si="14"/>
        <v>1131.3016216755746</v>
      </c>
      <c r="CM68" s="1">
        <f t="shared" si="15"/>
        <v>733.18565676945536</v>
      </c>
      <c r="CN68" s="83">
        <f t="shared" si="16"/>
        <v>294927.97445917258</v>
      </c>
      <c r="CO68" s="84">
        <v>30</v>
      </c>
    </row>
    <row r="69" spans="1:93" hidden="1" x14ac:dyDescent="0.35">
      <c r="A69" s="74">
        <f t="shared" si="7"/>
        <v>31</v>
      </c>
      <c r="B69" s="75">
        <f t="shared" si="8"/>
        <v>3.5000000000000003E-2</v>
      </c>
      <c r="C69" s="76">
        <f t="shared" si="9"/>
        <v>800.82625504223768</v>
      </c>
      <c r="D69" s="77">
        <f t="shared" si="10"/>
        <v>2262.6032433511491</v>
      </c>
      <c r="E69" s="76">
        <f t="shared" si="11"/>
        <v>0</v>
      </c>
      <c r="F69" s="76"/>
      <c r="G69" s="76">
        <f t="shared" si="21"/>
        <v>0</v>
      </c>
      <c r="H69" s="76">
        <f t="shared" si="12"/>
        <v>1461.7769883089113</v>
      </c>
      <c r="I69" s="91">
        <f t="shared" si="13"/>
        <v>273107.22474045824</v>
      </c>
      <c r="J69" s="16"/>
      <c r="M69" s="95"/>
      <c r="N69" s="85"/>
      <c r="O69" s="87">
        <f t="shared" si="23"/>
        <v>266881.07891886705</v>
      </c>
      <c r="P69" s="41"/>
      <c r="Q69" s="80">
        <f t="shared" si="19"/>
        <v>273107.22474045824</v>
      </c>
      <c r="R69" s="18"/>
      <c r="S69" s="90">
        <f>SUM($C$39:C69)</f>
        <v>26747.925284344015</v>
      </c>
      <c r="T69" s="81"/>
      <c r="U69" s="80">
        <f>SUM($CD$31:CD63)</f>
        <v>26747.925284344015</v>
      </c>
      <c r="V69" s="18"/>
      <c r="W69" s="18"/>
      <c r="X69" s="18"/>
      <c r="AC69" s="3" t="s">
        <v>45</v>
      </c>
      <c r="CB69">
        <f t="shared" si="5"/>
        <v>37</v>
      </c>
      <c r="CC69" s="2">
        <f t="shared" si="0"/>
        <v>3.5000000000000003E-2</v>
      </c>
      <c r="CD69" s="4">
        <f t="shared" si="1"/>
        <v>775.05790193383143</v>
      </c>
      <c r="CE69" s="1">
        <f t="shared" si="2"/>
        <v>2262.6032433511491</v>
      </c>
      <c r="CF69" s="4">
        <f t="shared" si="3"/>
        <v>0</v>
      </c>
      <c r="CG69" s="4">
        <f t="shared" si="20"/>
        <v>0</v>
      </c>
      <c r="CH69" s="4">
        <f t="shared" si="6"/>
        <v>1487.5453414173176</v>
      </c>
      <c r="CI69" s="4">
        <f t="shared" si="4"/>
        <v>264246.59246446774</v>
      </c>
      <c r="CK69" s="83">
        <f t="shared" si="17"/>
        <v>397.12871005301082</v>
      </c>
      <c r="CL69" s="1">
        <f t="shared" si="14"/>
        <v>1131.3016216755746</v>
      </c>
      <c r="CM69" s="1">
        <f t="shared" si="15"/>
        <v>734.17291162256379</v>
      </c>
      <c r="CN69" s="83">
        <f t="shared" si="16"/>
        <v>294193.80154755001</v>
      </c>
      <c r="CO69" s="84">
        <v>31</v>
      </c>
    </row>
    <row r="70" spans="1:93" hidden="1" x14ac:dyDescent="0.35">
      <c r="A70" s="74">
        <f t="shared" si="7"/>
        <v>32</v>
      </c>
      <c r="B70" s="75">
        <f t="shared" si="8"/>
        <v>3.5000000000000003E-2</v>
      </c>
      <c r="C70" s="76">
        <f t="shared" si="9"/>
        <v>796.5627388263365</v>
      </c>
      <c r="D70" s="77">
        <f t="shared" si="10"/>
        <v>2262.6032433511491</v>
      </c>
      <c r="E70" s="76">
        <f t="shared" si="11"/>
        <v>0</v>
      </c>
      <c r="F70" s="76"/>
      <c r="G70" s="76">
        <f t="shared" si="21"/>
        <v>0</v>
      </c>
      <c r="H70" s="76">
        <f t="shared" si="12"/>
        <v>1466.0405045248126</v>
      </c>
      <c r="I70" s="91">
        <f t="shared" si="13"/>
        <v>271641.18423593341</v>
      </c>
      <c r="J70" s="16"/>
      <c r="M70" s="95"/>
      <c r="N70" s="85"/>
      <c r="O70" s="87">
        <f t="shared" si="23"/>
        <v>265214.69815114239</v>
      </c>
      <c r="P70" s="41"/>
      <c r="Q70" s="80">
        <f t="shared" si="19"/>
        <v>271641.18423593341</v>
      </c>
      <c r="R70" s="18"/>
      <c r="S70" s="90">
        <f>SUM($C$39:C70)</f>
        <v>27544.48802317035</v>
      </c>
      <c r="T70" s="81"/>
      <c r="U70" s="80">
        <f>SUM($CD$31:CD64)</f>
        <v>27544.48802317035</v>
      </c>
      <c r="V70" s="18"/>
      <c r="W70" s="18"/>
      <c r="X70" s="18"/>
      <c r="AC70" s="3" t="s">
        <v>45</v>
      </c>
      <c r="CB70">
        <f t="shared" si="5"/>
        <v>38</v>
      </c>
      <c r="CC70" s="2">
        <f t="shared" si="0"/>
        <v>3.5000000000000003E-2</v>
      </c>
      <c r="CD70" s="4">
        <f t="shared" si="1"/>
        <v>770.7192280213643</v>
      </c>
      <c r="CE70" s="1">
        <f t="shared" si="2"/>
        <v>2262.6032433511491</v>
      </c>
      <c r="CF70" s="4">
        <f t="shared" si="3"/>
        <v>0</v>
      </c>
      <c r="CG70" s="4">
        <f t="shared" si="20"/>
        <v>0</v>
      </c>
      <c r="CH70" s="4">
        <f t="shared" si="6"/>
        <v>1491.8840153297847</v>
      </c>
      <c r="CI70" s="4">
        <f t="shared" si="4"/>
        <v>262754.70844913798</v>
      </c>
      <c r="CK70" s="83">
        <f t="shared" si="17"/>
        <v>396.14012583381913</v>
      </c>
      <c r="CL70" s="1">
        <f t="shared" si="14"/>
        <v>1131.3016216755746</v>
      </c>
      <c r="CM70" s="1">
        <f t="shared" si="15"/>
        <v>735.16149584175537</v>
      </c>
      <c r="CN70" s="83">
        <f t="shared" si="16"/>
        <v>293458.64005170827</v>
      </c>
      <c r="CO70" s="84">
        <v>32</v>
      </c>
    </row>
    <row r="71" spans="1:93" hidden="1" x14ac:dyDescent="0.35">
      <c r="A71" s="74">
        <f t="shared" si="7"/>
        <v>33</v>
      </c>
      <c r="B71" s="75">
        <f t="shared" si="8"/>
        <v>3.5000000000000003E-2</v>
      </c>
      <c r="C71" s="76">
        <f t="shared" si="9"/>
        <v>792.28678735480582</v>
      </c>
      <c r="D71" s="77">
        <f t="shared" si="10"/>
        <v>2262.6032433511491</v>
      </c>
      <c r="E71" s="76">
        <f t="shared" si="11"/>
        <v>0</v>
      </c>
      <c r="F71" s="76"/>
      <c r="G71" s="76">
        <f t="shared" si="21"/>
        <v>0</v>
      </c>
      <c r="H71" s="76">
        <f t="shared" si="12"/>
        <v>1470.3164559963434</v>
      </c>
      <c r="I71" s="91">
        <f t="shared" si="13"/>
        <v>270170.86777993705</v>
      </c>
      <c r="J71" s="16"/>
      <c r="M71" s="95"/>
      <c r="N71" s="85"/>
      <c r="O71" s="87">
        <f t="shared" si="23"/>
        <v>263548.31738341774</v>
      </c>
      <c r="P71" s="41"/>
      <c r="Q71" s="80">
        <f t="shared" si="19"/>
        <v>270170.86777993705</v>
      </c>
      <c r="R71" s="18"/>
      <c r="S71" s="90">
        <f>SUM($C$39:C71)</f>
        <v>28336.774810525156</v>
      </c>
      <c r="T71" s="81"/>
      <c r="U71" s="80">
        <f>SUM($CD$31:CD65)</f>
        <v>28336.774810525156</v>
      </c>
      <c r="V71" s="18"/>
      <c r="W71" s="18"/>
      <c r="X71" s="18"/>
      <c r="AC71" s="3" t="s">
        <v>45</v>
      </c>
      <c r="CB71">
        <f t="shared" si="5"/>
        <v>39</v>
      </c>
      <c r="CC71" s="2">
        <f t="shared" si="0"/>
        <v>3.5000000000000003E-2</v>
      </c>
      <c r="CD71" s="4">
        <f t="shared" si="1"/>
        <v>766.36789964331922</v>
      </c>
      <c r="CE71" s="1">
        <f t="shared" si="2"/>
        <v>2262.6032433511491</v>
      </c>
      <c r="CF71" s="4">
        <f t="shared" si="3"/>
        <v>0</v>
      </c>
      <c r="CG71" s="4">
        <f t="shared" si="20"/>
        <v>0</v>
      </c>
      <c r="CH71" s="4">
        <f t="shared" si="6"/>
        <v>1496.23534370783</v>
      </c>
      <c r="CI71" s="4">
        <f t="shared" si="4"/>
        <v>261258.47310543014</v>
      </c>
      <c r="CK71" s="83">
        <f t="shared" si="17"/>
        <v>395.15021045851552</v>
      </c>
      <c r="CL71" s="1">
        <f t="shared" si="14"/>
        <v>1131.3016216755746</v>
      </c>
      <c r="CM71" s="1">
        <f t="shared" si="15"/>
        <v>736.15141121705904</v>
      </c>
      <c r="CN71" s="83">
        <f t="shared" si="16"/>
        <v>292722.48864049121</v>
      </c>
      <c r="CO71" s="84">
        <v>33</v>
      </c>
    </row>
    <row r="72" spans="1:93" hidden="1" x14ac:dyDescent="0.35">
      <c r="A72" s="74">
        <f t="shared" si="7"/>
        <v>34</v>
      </c>
      <c r="B72" s="75">
        <f t="shared" si="8"/>
        <v>3.5000000000000003E-2</v>
      </c>
      <c r="C72" s="76">
        <f t="shared" si="9"/>
        <v>787.99836435814973</v>
      </c>
      <c r="D72" s="77">
        <f t="shared" si="10"/>
        <v>2262.6032433511491</v>
      </c>
      <c r="E72" s="76">
        <f t="shared" si="11"/>
        <v>0</v>
      </c>
      <c r="F72" s="76"/>
      <c r="G72" s="76">
        <f t="shared" si="21"/>
        <v>0</v>
      </c>
      <c r="H72" s="76">
        <f t="shared" si="12"/>
        <v>1474.6048789929994</v>
      </c>
      <c r="I72" s="91">
        <f t="shared" si="13"/>
        <v>268696.26290094404</v>
      </c>
      <c r="J72" s="16"/>
      <c r="M72" s="95"/>
      <c r="N72" s="85"/>
      <c r="O72" s="87">
        <f t="shared" si="23"/>
        <v>261881.93661569309</v>
      </c>
      <c r="P72" s="41"/>
      <c r="Q72" s="80">
        <f t="shared" si="19"/>
        <v>268696.26290094404</v>
      </c>
      <c r="R72" s="18"/>
      <c r="S72" s="90">
        <f>SUM($C$39:C72)</f>
        <v>29124.773174883307</v>
      </c>
      <c r="T72" s="81"/>
      <c r="U72" s="80">
        <f>SUM($CD$31:CD66)</f>
        <v>29124.773174883307</v>
      </c>
      <c r="V72" s="18"/>
      <c r="W72" s="18"/>
      <c r="X72" s="18"/>
      <c r="AC72" s="3" t="s">
        <v>45</v>
      </c>
      <c r="CB72">
        <f t="shared" si="5"/>
        <v>40</v>
      </c>
      <c r="CC72" s="2">
        <f t="shared" si="0"/>
        <v>3.5000000000000003E-2</v>
      </c>
      <c r="CD72" s="4">
        <f t="shared" si="1"/>
        <v>762.00387989083799</v>
      </c>
      <c r="CE72" s="1">
        <f t="shared" si="2"/>
        <v>2262.6032433511491</v>
      </c>
      <c r="CF72" s="4">
        <f t="shared" si="3"/>
        <v>0</v>
      </c>
      <c r="CG72" s="4">
        <f t="shared" si="20"/>
        <v>0</v>
      </c>
      <c r="CH72" s="4">
        <f t="shared" si="6"/>
        <v>1500.599363460311</v>
      </c>
      <c r="CI72" s="4">
        <f t="shared" si="4"/>
        <v>259757.87374196982</v>
      </c>
      <c r="CK72" s="83">
        <f t="shared" si="17"/>
        <v>394.15896213466146</v>
      </c>
      <c r="CL72" s="1">
        <f t="shared" si="14"/>
        <v>1131.3016216755746</v>
      </c>
      <c r="CM72" s="1">
        <f t="shared" si="15"/>
        <v>737.14265954091309</v>
      </c>
      <c r="CN72" s="83">
        <f t="shared" si="16"/>
        <v>291985.34598095028</v>
      </c>
      <c r="CO72" s="84">
        <v>34</v>
      </c>
    </row>
    <row r="73" spans="1:93" hidden="1" x14ac:dyDescent="0.35">
      <c r="A73" s="74">
        <f t="shared" si="7"/>
        <v>35</v>
      </c>
      <c r="B73" s="75">
        <f t="shared" si="8"/>
        <v>3.5000000000000003E-2</v>
      </c>
      <c r="C73" s="76">
        <f t="shared" si="9"/>
        <v>783.69743346108692</v>
      </c>
      <c r="D73" s="77">
        <f t="shared" si="10"/>
        <v>2262.6032433511491</v>
      </c>
      <c r="E73" s="76">
        <f t="shared" si="11"/>
        <v>0</v>
      </c>
      <c r="F73" s="76"/>
      <c r="G73" s="76">
        <f t="shared" si="21"/>
        <v>0</v>
      </c>
      <c r="H73" s="76">
        <f t="shared" si="12"/>
        <v>1478.9058098900623</v>
      </c>
      <c r="I73" s="91">
        <f t="shared" si="13"/>
        <v>267217.35709105397</v>
      </c>
      <c r="J73" s="16"/>
      <c r="M73" s="95"/>
      <c r="N73" s="85"/>
      <c r="O73" s="87">
        <f t="shared" si="23"/>
        <v>260215.55584796844</v>
      </c>
      <c r="P73" s="41"/>
      <c r="Q73" s="80">
        <f t="shared" si="19"/>
        <v>267217.35709105397</v>
      </c>
      <c r="R73" s="18"/>
      <c r="S73" s="90">
        <f>SUM($C$39:C73)</f>
        <v>29908.470608344393</v>
      </c>
      <c r="T73" s="81"/>
      <c r="U73" s="80">
        <f>SUM($CD$31:CD67)</f>
        <v>29908.470608344393</v>
      </c>
      <c r="V73" s="18"/>
      <c r="W73" s="18"/>
      <c r="X73" s="18"/>
      <c r="AC73" s="3" t="s">
        <v>45</v>
      </c>
      <c r="CB73">
        <f t="shared" si="5"/>
        <v>41</v>
      </c>
      <c r="CC73" s="2">
        <f t="shared" si="0"/>
        <v>3.5000000000000003E-2</v>
      </c>
      <c r="CD73" s="4">
        <f t="shared" si="1"/>
        <v>757.62713174741202</v>
      </c>
      <c r="CE73" s="1">
        <f t="shared" si="2"/>
        <v>2262.6032433511491</v>
      </c>
      <c r="CF73" s="4">
        <f t="shared" si="3"/>
        <v>0</v>
      </c>
      <c r="CG73" s="4">
        <f t="shared" si="20"/>
        <v>0</v>
      </c>
      <c r="CH73" s="4">
        <f t="shared" si="6"/>
        <v>1504.9761116037371</v>
      </c>
      <c r="CI73" s="4">
        <f t="shared" si="4"/>
        <v>258252.89763036609</v>
      </c>
      <c r="CK73" s="83">
        <f t="shared" si="17"/>
        <v>393.16637906740459</v>
      </c>
      <c r="CL73" s="1">
        <f t="shared" si="14"/>
        <v>1131.3016216755746</v>
      </c>
      <c r="CM73" s="1">
        <f t="shared" si="15"/>
        <v>738.13524260816996</v>
      </c>
      <c r="CN73" s="83">
        <f t="shared" si="16"/>
        <v>291247.21073834214</v>
      </c>
      <c r="CO73" s="84">
        <v>35</v>
      </c>
    </row>
    <row r="74" spans="1:93" hidden="1" x14ac:dyDescent="0.35">
      <c r="A74" s="74">
        <f t="shared" si="7"/>
        <v>36</v>
      </c>
      <c r="B74" s="75">
        <f t="shared" si="8"/>
        <v>3.5000000000000003E-2</v>
      </c>
      <c r="C74" s="76">
        <f t="shared" si="9"/>
        <v>779.38395818224069</v>
      </c>
      <c r="D74" s="77">
        <f t="shared" si="10"/>
        <v>2262.6032433511491</v>
      </c>
      <c r="E74" s="76">
        <f t="shared" si="11"/>
        <v>0</v>
      </c>
      <c r="F74" s="76"/>
      <c r="G74" s="76">
        <f t="shared" si="21"/>
        <v>0</v>
      </c>
      <c r="H74" s="76">
        <f t="shared" si="12"/>
        <v>1483.2192851689083</v>
      </c>
      <c r="I74" s="91">
        <f t="shared" si="13"/>
        <v>265734.13780588505</v>
      </c>
      <c r="J74" s="16"/>
      <c r="M74" s="95"/>
      <c r="N74" s="85" t="s">
        <v>45</v>
      </c>
      <c r="O74" s="87">
        <f>CN116</f>
        <v>258549.17508024364</v>
      </c>
      <c r="P74" s="41"/>
      <c r="Q74" s="80">
        <f t="shared" si="19"/>
        <v>265734.13780588505</v>
      </c>
      <c r="R74" s="18"/>
      <c r="S74" s="90">
        <f>SUM($C$39:C74)</f>
        <v>30687.854566526632</v>
      </c>
      <c r="T74" s="81">
        <v>3</v>
      </c>
      <c r="U74" s="80">
        <f>SUM($CD$31:CD68)</f>
        <v>30687.854566526632</v>
      </c>
      <c r="V74" s="18"/>
      <c r="W74" s="18"/>
      <c r="X74" s="18"/>
      <c r="AC74" s="3" t="s">
        <v>45</v>
      </c>
      <c r="CB74">
        <f t="shared" si="5"/>
        <v>42</v>
      </c>
      <c r="CC74" s="2">
        <f t="shared" si="0"/>
        <v>3.5000000000000003E-2</v>
      </c>
      <c r="CD74" s="4">
        <f t="shared" si="1"/>
        <v>753.23761808856784</v>
      </c>
      <c r="CE74" s="1">
        <f t="shared" si="2"/>
        <v>2262.6032433511491</v>
      </c>
      <c r="CF74" s="4">
        <f t="shared" si="3"/>
        <v>0</v>
      </c>
      <c r="CG74" s="4">
        <f t="shared" si="20"/>
        <v>0</v>
      </c>
      <c r="CH74" s="4">
        <f t="shared" si="6"/>
        <v>1509.3656252625813</v>
      </c>
      <c r="CI74" s="4">
        <f t="shared" si="4"/>
        <v>256743.53200510351</v>
      </c>
      <c r="CK74" s="83">
        <f t="shared" si="17"/>
        <v>392.17245945947593</v>
      </c>
      <c r="CL74" s="1">
        <f t="shared" si="14"/>
        <v>1131.3016216755746</v>
      </c>
      <c r="CM74" s="1">
        <f t="shared" si="15"/>
        <v>739.12916221609862</v>
      </c>
      <c r="CN74" s="83">
        <f t="shared" si="16"/>
        <v>290508.08157612605</v>
      </c>
      <c r="CO74" s="84">
        <v>36</v>
      </c>
    </row>
    <row r="75" spans="1:93" hidden="1" x14ac:dyDescent="0.35">
      <c r="A75" s="74">
        <f t="shared" si="7"/>
        <v>37</v>
      </c>
      <c r="B75" s="75">
        <f t="shared" si="8"/>
        <v>3.5000000000000003E-2</v>
      </c>
      <c r="C75" s="76">
        <f t="shared" si="9"/>
        <v>775.05790193383143</v>
      </c>
      <c r="D75" s="77">
        <f t="shared" si="10"/>
        <v>2262.6032433511491</v>
      </c>
      <c r="E75" s="76">
        <f t="shared" si="11"/>
        <v>0</v>
      </c>
      <c r="F75" s="76"/>
      <c r="G75" s="76">
        <f t="shared" si="21"/>
        <v>0</v>
      </c>
      <c r="H75" s="76">
        <f t="shared" si="12"/>
        <v>1487.5453414173176</v>
      </c>
      <c r="I75" s="91">
        <f t="shared" si="13"/>
        <v>264246.59246446774</v>
      </c>
      <c r="J75" s="16"/>
      <c r="M75" s="95"/>
      <c r="N75" s="85"/>
      <c r="O75" s="87">
        <f>O74-($O$74-$O$86)/12</f>
        <v>256823.46217714838</v>
      </c>
      <c r="P75" s="41"/>
      <c r="Q75" s="80">
        <f t="shared" si="19"/>
        <v>264246.59246446774</v>
      </c>
      <c r="R75" s="18"/>
      <c r="S75" s="90">
        <f>SUM($C$39:C75)</f>
        <v>31462.912468460465</v>
      </c>
      <c r="T75" s="81"/>
      <c r="U75" s="80">
        <f>SUM($CD$31:CD69)</f>
        <v>31462.912468460465</v>
      </c>
      <c r="V75" s="18"/>
      <c r="W75" s="18"/>
      <c r="X75" s="18"/>
      <c r="AC75" s="3" t="s">
        <v>45</v>
      </c>
      <c r="CB75">
        <f t="shared" si="5"/>
        <v>43</v>
      </c>
      <c r="CC75" s="2">
        <f t="shared" si="0"/>
        <v>3.5000000000000003E-2</v>
      </c>
      <c r="CD75" s="4">
        <f t="shared" si="1"/>
        <v>748.83530168155187</v>
      </c>
      <c r="CE75" s="1">
        <f t="shared" si="2"/>
        <v>2262.6032433511491</v>
      </c>
      <c r="CF75" s="4">
        <f t="shared" si="3"/>
        <v>0</v>
      </c>
      <c r="CG75" s="4">
        <f t="shared" si="20"/>
        <v>0</v>
      </c>
      <c r="CH75" s="4">
        <f t="shared" si="6"/>
        <v>1513.7679416695973</v>
      </c>
      <c r="CI75" s="4">
        <f t="shared" si="4"/>
        <v>255229.76406343392</v>
      </c>
      <c r="CK75" s="83">
        <f t="shared" si="17"/>
        <v>391.17720151118635</v>
      </c>
      <c r="CL75" s="1">
        <f t="shared" si="14"/>
        <v>1131.3016216755746</v>
      </c>
      <c r="CM75" s="1">
        <f t="shared" si="15"/>
        <v>740.1244201643882</v>
      </c>
      <c r="CN75" s="83">
        <f t="shared" si="16"/>
        <v>289767.95715596166</v>
      </c>
      <c r="CO75" s="84">
        <v>37</v>
      </c>
    </row>
    <row r="76" spans="1:93" hidden="1" x14ac:dyDescent="0.35">
      <c r="A76" s="74">
        <f t="shared" si="7"/>
        <v>38</v>
      </c>
      <c r="B76" s="75">
        <f t="shared" si="8"/>
        <v>3.5000000000000003E-2</v>
      </c>
      <c r="C76" s="76">
        <f t="shared" si="9"/>
        <v>770.7192280213643</v>
      </c>
      <c r="D76" s="77">
        <f t="shared" si="10"/>
        <v>2262.6032433511491</v>
      </c>
      <c r="E76" s="76">
        <f t="shared" si="11"/>
        <v>0</v>
      </c>
      <c r="F76" s="76"/>
      <c r="G76" s="76">
        <f t="shared" si="21"/>
        <v>0</v>
      </c>
      <c r="H76" s="76">
        <f t="shared" si="12"/>
        <v>1491.8840153297847</v>
      </c>
      <c r="I76" s="91">
        <f t="shared" si="13"/>
        <v>262754.70844913798</v>
      </c>
      <c r="J76" s="16"/>
      <c r="M76" s="95"/>
      <c r="N76" s="85"/>
      <c r="O76" s="87">
        <f t="shared" ref="O76:O85" si="24">O75-($O$74-$O$86)/12</f>
        <v>255097.74927405312</v>
      </c>
      <c r="P76" s="41"/>
      <c r="Q76" s="80">
        <f t="shared" si="19"/>
        <v>262754.70844913798</v>
      </c>
      <c r="R76" s="18"/>
      <c r="S76" s="90">
        <f>SUM($C$39:C76)</f>
        <v>32233.631696481829</v>
      </c>
      <c r="T76" s="81"/>
      <c r="U76" s="80">
        <f>SUM($CD$31:CD70)</f>
        <v>32233.631696481829</v>
      </c>
      <c r="V76" s="18"/>
      <c r="W76" s="18"/>
      <c r="X76" s="18"/>
      <c r="AC76" s="3" t="s">
        <v>45</v>
      </c>
      <c r="CB76">
        <f t="shared" si="5"/>
        <v>44</v>
      </c>
      <c r="CC76" s="2">
        <f t="shared" si="0"/>
        <v>3.5000000000000003E-2</v>
      </c>
      <c r="CD76" s="4">
        <f t="shared" si="1"/>
        <v>744.4201451850156</v>
      </c>
      <c r="CE76" s="1">
        <f t="shared" si="2"/>
        <v>2262.6032433511491</v>
      </c>
      <c r="CF76" s="4">
        <f t="shared" si="3"/>
        <v>0</v>
      </c>
      <c r="CG76" s="4">
        <f t="shared" si="20"/>
        <v>0</v>
      </c>
      <c r="CH76" s="4">
        <f t="shared" si="6"/>
        <v>1518.1830981661335</v>
      </c>
      <c r="CI76" s="4">
        <f t="shared" si="4"/>
        <v>253711.58096526779</v>
      </c>
      <c r="CK76" s="83">
        <f t="shared" si="17"/>
        <v>390.18060342042338</v>
      </c>
      <c r="CL76" s="1">
        <f t="shared" si="14"/>
        <v>1131.3016216755746</v>
      </c>
      <c r="CM76" s="1">
        <f t="shared" si="15"/>
        <v>741.12101825515117</v>
      </c>
      <c r="CN76" s="83">
        <f t="shared" si="16"/>
        <v>289026.83613770653</v>
      </c>
      <c r="CO76" s="84">
        <v>38</v>
      </c>
    </row>
    <row r="77" spans="1:93" hidden="1" x14ac:dyDescent="0.35">
      <c r="A77" s="74">
        <f t="shared" si="7"/>
        <v>39</v>
      </c>
      <c r="B77" s="75">
        <f t="shared" si="8"/>
        <v>3.5000000000000003E-2</v>
      </c>
      <c r="C77" s="76">
        <f t="shared" si="9"/>
        <v>766.36789964331922</v>
      </c>
      <c r="D77" s="77">
        <f t="shared" si="10"/>
        <v>2262.6032433511491</v>
      </c>
      <c r="E77" s="76">
        <f t="shared" si="11"/>
        <v>0</v>
      </c>
      <c r="F77" s="76"/>
      <c r="G77" s="76">
        <f t="shared" si="21"/>
        <v>0</v>
      </c>
      <c r="H77" s="76">
        <f t="shared" si="12"/>
        <v>1496.23534370783</v>
      </c>
      <c r="I77" s="91">
        <f t="shared" si="13"/>
        <v>261258.47310543014</v>
      </c>
      <c r="J77" s="16"/>
      <c r="M77" s="95"/>
      <c r="N77" s="85"/>
      <c r="O77" s="87">
        <f t="shared" si="24"/>
        <v>253372.03637095785</v>
      </c>
      <c r="P77" s="41"/>
      <c r="Q77" s="80">
        <f t="shared" si="19"/>
        <v>261258.47310543014</v>
      </c>
      <c r="R77" s="18"/>
      <c r="S77" s="90">
        <f>SUM($C$39:C77)</f>
        <v>32999.999596125148</v>
      </c>
      <c r="T77" s="81"/>
      <c r="U77" s="80">
        <f>SUM($CD$31:CD71)</f>
        <v>32999.999596125148</v>
      </c>
      <c r="V77" s="18"/>
      <c r="W77" s="18"/>
      <c r="X77" s="18"/>
      <c r="AC77" s="3" t="s">
        <v>45</v>
      </c>
      <c r="CB77">
        <f t="shared" si="5"/>
        <v>45</v>
      </c>
      <c r="CC77" s="2">
        <f t="shared" si="0"/>
        <v>3.5000000000000003E-2</v>
      </c>
      <c r="CD77" s="4">
        <f t="shared" si="1"/>
        <v>739.99211114869763</v>
      </c>
      <c r="CE77" s="1">
        <f t="shared" si="2"/>
        <v>2262.6032433511491</v>
      </c>
      <c r="CF77" s="4">
        <f t="shared" si="3"/>
        <v>0</v>
      </c>
      <c r="CG77" s="4">
        <f t="shared" si="20"/>
        <v>0</v>
      </c>
      <c r="CH77" s="4">
        <f t="shared" si="6"/>
        <v>1522.6111322024515</v>
      </c>
      <c r="CI77" s="4">
        <f t="shared" si="4"/>
        <v>252188.96983306535</v>
      </c>
      <c r="CK77" s="83">
        <f t="shared" si="17"/>
        <v>389.18266338264789</v>
      </c>
      <c r="CL77" s="1">
        <f t="shared" si="14"/>
        <v>1131.3016216755746</v>
      </c>
      <c r="CM77" s="1">
        <f t="shared" si="15"/>
        <v>742.11895829292666</v>
      </c>
      <c r="CN77" s="83">
        <f t="shared" si="16"/>
        <v>288284.71717941359</v>
      </c>
      <c r="CO77" s="84">
        <v>39</v>
      </c>
    </row>
    <row r="78" spans="1:93" hidden="1" x14ac:dyDescent="0.35">
      <c r="A78" s="74">
        <f t="shared" si="7"/>
        <v>40</v>
      </c>
      <c r="B78" s="75">
        <f t="shared" si="8"/>
        <v>3.5000000000000003E-2</v>
      </c>
      <c r="C78" s="76">
        <f t="shared" si="9"/>
        <v>762.00387989083799</v>
      </c>
      <c r="D78" s="77">
        <f t="shared" si="10"/>
        <v>2262.6032433511491</v>
      </c>
      <c r="E78" s="76">
        <f t="shared" si="11"/>
        <v>0</v>
      </c>
      <c r="F78" s="76"/>
      <c r="G78" s="76">
        <f t="shared" si="21"/>
        <v>0</v>
      </c>
      <c r="H78" s="76">
        <f t="shared" si="12"/>
        <v>1500.599363460311</v>
      </c>
      <c r="I78" s="91">
        <f t="shared" si="13"/>
        <v>259757.87374196982</v>
      </c>
      <c r="J78" s="16"/>
      <c r="M78" s="95"/>
      <c r="N78" s="85"/>
      <c r="O78" s="87">
        <f t="shared" si="24"/>
        <v>251646.32346786259</v>
      </c>
      <c r="P78" s="41"/>
      <c r="Q78" s="80">
        <f t="shared" si="19"/>
        <v>259757.87374196982</v>
      </c>
      <c r="R78" s="18"/>
      <c r="S78" s="90">
        <f>SUM($C$39:C78)</f>
        <v>33762.003476015983</v>
      </c>
      <c r="T78" s="81"/>
      <c r="U78" s="80">
        <f>SUM($CD$31:CD72)</f>
        <v>33762.003476015983</v>
      </c>
      <c r="V78" s="18"/>
      <c r="W78" s="18"/>
      <c r="X78" s="18"/>
      <c r="AC78" s="3" t="s">
        <v>45</v>
      </c>
      <c r="CB78">
        <f t="shared" si="5"/>
        <v>46</v>
      </c>
      <c r="CC78" s="2">
        <f t="shared" si="0"/>
        <v>3.5000000000000003E-2</v>
      </c>
      <c r="CD78" s="4">
        <f t="shared" si="1"/>
        <v>735.55116201310727</v>
      </c>
      <c r="CE78" s="1">
        <f t="shared" si="2"/>
        <v>2262.6032433511491</v>
      </c>
      <c r="CF78" s="4">
        <f t="shared" si="3"/>
        <v>0</v>
      </c>
      <c r="CG78" s="4">
        <f t="shared" si="20"/>
        <v>0</v>
      </c>
      <c r="CH78" s="4">
        <f t="shared" si="6"/>
        <v>1527.0520813380417</v>
      </c>
      <c r="CI78" s="4">
        <f t="shared" si="4"/>
        <v>250661.91775172731</v>
      </c>
      <c r="CK78" s="83">
        <f t="shared" si="17"/>
        <v>388.18337959089098</v>
      </c>
      <c r="CL78" s="1">
        <f t="shared" si="14"/>
        <v>1131.3016216755746</v>
      </c>
      <c r="CM78" s="1">
        <f t="shared" si="15"/>
        <v>743.11824208468352</v>
      </c>
      <c r="CN78" s="83">
        <f t="shared" si="16"/>
        <v>287541.5989373289</v>
      </c>
      <c r="CO78" s="84">
        <v>40</v>
      </c>
    </row>
    <row r="79" spans="1:93" hidden="1" x14ac:dyDescent="0.35">
      <c r="A79" s="74">
        <f t="shared" si="7"/>
        <v>41</v>
      </c>
      <c r="B79" s="75">
        <f t="shared" si="8"/>
        <v>3.5000000000000003E-2</v>
      </c>
      <c r="C79" s="76">
        <f t="shared" si="9"/>
        <v>757.62713174741202</v>
      </c>
      <c r="D79" s="77">
        <f t="shared" si="10"/>
        <v>2262.6032433511491</v>
      </c>
      <c r="E79" s="76">
        <f t="shared" si="11"/>
        <v>0</v>
      </c>
      <c r="F79" s="76"/>
      <c r="G79" s="76">
        <f t="shared" si="21"/>
        <v>0</v>
      </c>
      <c r="H79" s="76">
        <f t="shared" si="12"/>
        <v>1504.9761116037371</v>
      </c>
      <c r="I79" s="91">
        <f t="shared" si="13"/>
        <v>258252.89763036609</v>
      </c>
      <c r="J79" s="16"/>
      <c r="M79" s="95"/>
      <c r="N79" s="85"/>
      <c r="O79" s="87">
        <f t="shared" si="24"/>
        <v>249920.61056476732</v>
      </c>
      <c r="P79" s="41"/>
      <c r="Q79" s="80">
        <f t="shared" si="19"/>
        <v>258252.89763036609</v>
      </c>
      <c r="R79" s="18"/>
      <c r="S79" s="90">
        <f>SUM($C$39:C79)</f>
        <v>34519.630607763393</v>
      </c>
      <c r="T79" s="81"/>
      <c r="U79" s="80">
        <f>SUM($CD$31:CD73)</f>
        <v>34519.630607763393</v>
      </c>
      <c r="V79" s="18"/>
      <c r="W79" s="18"/>
      <c r="X79" s="18"/>
      <c r="AC79" s="3" t="s">
        <v>45</v>
      </c>
      <c r="CB79">
        <f t="shared" si="5"/>
        <v>47</v>
      </c>
      <c r="CC79" s="2">
        <f t="shared" si="0"/>
        <v>3.5000000000000003E-2</v>
      </c>
      <c r="CD79" s="4">
        <f t="shared" si="1"/>
        <v>731.09726010920474</v>
      </c>
      <c r="CE79" s="1">
        <f t="shared" si="2"/>
        <v>2262.6032433511491</v>
      </c>
      <c r="CF79" s="4">
        <f t="shared" si="3"/>
        <v>0</v>
      </c>
      <c r="CG79" s="4">
        <f t="shared" si="20"/>
        <v>0</v>
      </c>
      <c r="CH79" s="4">
        <f t="shared" si="6"/>
        <v>1531.5059832419443</v>
      </c>
      <c r="CI79" s="4">
        <f t="shared" si="4"/>
        <v>249130.41176848536</v>
      </c>
      <c r="CK79" s="83">
        <f t="shared" si="17"/>
        <v>387.18275023575052</v>
      </c>
      <c r="CL79" s="1">
        <f t="shared" si="14"/>
        <v>1131.3016216755746</v>
      </c>
      <c r="CM79" s="1">
        <f t="shared" si="15"/>
        <v>744.11887143982403</v>
      </c>
      <c r="CN79" s="83">
        <f t="shared" si="16"/>
        <v>286797.48006588907</v>
      </c>
      <c r="CO79" s="84">
        <v>41</v>
      </c>
    </row>
    <row r="80" spans="1:93" hidden="1" x14ac:dyDescent="0.35">
      <c r="A80" s="74">
        <f t="shared" si="7"/>
        <v>42</v>
      </c>
      <c r="B80" s="75">
        <f t="shared" si="8"/>
        <v>3.5000000000000003E-2</v>
      </c>
      <c r="C80" s="76">
        <f t="shared" si="9"/>
        <v>753.23761808856784</v>
      </c>
      <c r="D80" s="77">
        <f t="shared" si="10"/>
        <v>2262.6032433511491</v>
      </c>
      <c r="E80" s="76">
        <f t="shared" si="11"/>
        <v>0</v>
      </c>
      <c r="F80" s="76"/>
      <c r="G80" s="76">
        <f t="shared" si="21"/>
        <v>0</v>
      </c>
      <c r="H80" s="76">
        <f t="shared" si="12"/>
        <v>1509.3656252625813</v>
      </c>
      <c r="I80" s="91">
        <f t="shared" si="13"/>
        <v>256743.53200510351</v>
      </c>
      <c r="J80" s="16"/>
      <c r="M80" s="95"/>
      <c r="N80" s="85"/>
      <c r="O80" s="87">
        <f t="shared" si="24"/>
        <v>248194.89766167206</v>
      </c>
      <c r="P80" s="41"/>
      <c r="Q80" s="80">
        <f t="shared" si="19"/>
        <v>256743.53200510351</v>
      </c>
      <c r="R80" s="18"/>
      <c r="S80" s="90">
        <f>SUM($C$39:C80)</f>
        <v>35272.868225851962</v>
      </c>
      <c r="T80" s="81"/>
      <c r="U80" s="80">
        <f>SUM($CD$31:CD74)</f>
        <v>35272.868225851962</v>
      </c>
      <c r="V80" s="18"/>
      <c r="W80" s="18"/>
      <c r="X80" s="18"/>
      <c r="AC80" s="3" t="s">
        <v>45</v>
      </c>
      <c r="CB80">
        <f t="shared" si="5"/>
        <v>48</v>
      </c>
      <c r="CC80" s="2">
        <f t="shared" si="0"/>
        <v>3.5000000000000003E-2</v>
      </c>
      <c r="CD80" s="4">
        <f t="shared" si="1"/>
        <v>726.63036765808238</v>
      </c>
      <c r="CE80" s="1">
        <f t="shared" si="2"/>
        <v>2262.6032433511491</v>
      </c>
      <c r="CF80" s="4">
        <f t="shared" si="3"/>
        <v>0</v>
      </c>
      <c r="CG80" s="4">
        <f t="shared" si="20"/>
        <v>0</v>
      </c>
      <c r="CH80" s="4">
        <f t="shared" si="6"/>
        <v>1535.9728756930667</v>
      </c>
      <c r="CI80" s="4">
        <f t="shared" si="4"/>
        <v>247594.4388927923</v>
      </c>
      <c r="CK80" s="83">
        <f t="shared" si="17"/>
        <v>386.18077350538812</v>
      </c>
      <c r="CL80" s="1">
        <f t="shared" si="14"/>
        <v>1131.3016216755746</v>
      </c>
      <c r="CM80" s="1">
        <f t="shared" si="15"/>
        <v>745.12084817018649</v>
      </c>
      <c r="CN80" s="83">
        <f t="shared" si="16"/>
        <v>286052.35921771888</v>
      </c>
      <c r="CO80" s="84">
        <v>42</v>
      </c>
    </row>
    <row r="81" spans="1:93" hidden="1" x14ac:dyDescent="0.35">
      <c r="A81" s="74">
        <f t="shared" si="7"/>
        <v>43</v>
      </c>
      <c r="B81" s="75">
        <f t="shared" si="8"/>
        <v>3.5000000000000003E-2</v>
      </c>
      <c r="C81" s="76">
        <f t="shared" si="9"/>
        <v>748.83530168155187</v>
      </c>
      <c r="D81" s="77">
        <f t="shared" si="10"/>
        <v>2262.6032433511491</v>
      </c>
      <c r="E81" s="76">
        <f t="shared" si="11"/>
        <v>0</v>
      </c>
      <c r="F81" s="76"/>
      <c r="G81" s="76">
        <f t="shared" si="21"/>
        <v>0</v>
      </c>
      <c r="H81" s="76">
        <f t="shared" si="12"/>
        <v>1513.7679416695973</v>
      </c>
      <c r="I81" s="91">
        <f t="shared" si="13"/>
        <v>255229.76406343392</v>
      </c>
      <c r="J81" s="16"/>
      <c r="M81" s="95"/>
      <c r="N81" s="85"/>
      <c r="O81" s="87">
        <f t="shared" si="24"/>
        <v>246469.1847585768</v>
      </c>
      <c r="P81" s="41"/>
      <c r="Q81" s="80">
        <f t="shared" si="19"/>
        <v>255229.76406343392</v>
      </c>
      <c r="R81" s="18"/>
      <c r="S81" s="90">
        <f>SUM($C$39:C81)</f>
        <v>36021.703527533515</v>
      </c>
      <c r="T81" s="81"/>
      <c r="U81" s="80">
        <f>SUM($CD$31:CD75)</f>
        <v>36021.703527533515</v>
      </c>
      <c r="V81" s="18"/>
      <c r="W81" s="18"/>
      <c r="X81" s="18"/>
      <c r="AC81" s="3" t="s">
        <v>45</v>
      </c>
      <c r="CB81">
        <f t="shared" si="5"/>
        <v>49</v>
      </c>
      <c r="CC81" s="2">
        <f t="shared" si="0"/>
        <v>3.5000000000000003E-2</v>
      </c>
      <c r="CD81" s="4">
        <f t="shared" si="1"/>
        <v>722.15044677064429</v>
      </c>
      <c r="CE81" s="1">
        <f t="shared" si="2"/>
        <v>2262.6032433511491</v>
      </c>
      <c r="CF81" s="4">
        <f t="shared" si="3"/>
        <v>0</v>
      </c>
      <c r="CG81" s="4">
        <f t="shared" si="20"/>
        <v>0</v>
      </c>
      <c r="CH81" s="4">
        <f t="shared" si="6"/>
        <v>1540.4527965805048</v>
      </c>
      <c r="CI81" s="4">
        <f t="shared" si="4"/>
        <v>246053.9860962118</v>
      </c>
      <c r="CK81" s="83">
        <f t="shared" si="17"/>
        <v>385.17744758552567</v>
      </c>
      <c r="CL81" s="1">
        <f t="shared" si="14"/>
        <v>1131.3016216755746</v>
      </c>
      <c r="CM81" s="1">
        <f t="shared" si="15"/>
        <v>746.12417409004888</v>
      </c>
      <c r="CN81" s="83">
        <f t="shared" si="16"/>
        <v>285306.23504362884</v>
      </c>
      <c r="CO81" s="84">
        <v>43</v>
      </c>
    </row>
    <row r="82" spans="1:93" hidden="1" x14ac:dyDescent="0.35">
      <c r="A82" s="74">
        <f t="shared" si="7"/>
        <v>44</v>
      </c>
      <c r="B82" s="75">
        <f t="shared" si="8"/>
        <v>3.5000000000000003E-2</v>
      </c>
      <c r="C82" s="76">
        <f t="shared" si="9"/>
        <v>744.4201451850156</v>
      </c>
      <c r="D82" s="77">
        <f t="shared" si="10"/>
        <v>2262.6032433511491</v>
      </c>
      <c r="E82" s="76">
        <f t="shared" si="11"/>
        <v>0</v>
      </c>
      <c r="F82" s="76"/>
      <c r="G82" s="76">
        <f t="shared" si="21"/>
        <v>0</v>
      </c>
      <c r="H82" s="76">
        <f t="shared" si="12"/>
        <v>1518.1830981661335</v>
      </c>
      <c r="I82" s="91">
        <f t="shared" si="13"/>
        <v>253711.58096526779</v>
      </c>
      <c r="J82" s="16"/>
      <c r="M82" s="95"/>
      <c r="N82" s="85"/>
      <c r="O82" s="87">
        <f t="shared" si="24"/>
        <v>244743.47185548153</v>
      </c>
      <c r="P82" s="41"/>
      <c r="Q82" s="80">
        <f t="shared" si="19"/>
        <v>253711.58096526779</v>
      </c>
      <c r="R82" s="18"/>
      <c r="S82" s="90">
        <f>SUM($C$39:C82)</f>
        <v>36766.123672718531</v>
      </c>
      <c r="T82" s="81"/>
      <c r="U82" s="80">
        <f>SUM($CD$31:CD76)</f>
        <v>36766.123672718531</v>
      </c>
      <c r="V82" s="18"/>
      <c r="W82" s="18"/>
      <c r="X82" s="18"/>
      <c r="AC82" s="3" t="s">
        <v>45</v>
      </c>
      <c r="CB82">
        <f t="shared" si="5"/>
        <v>50</v>
      </c>
      <c r="CC82" s="2">
        <f t="shared" si="0"/>
        <v>3.5000000000000003E-2</v>
      </c>
      <c r="CD82" s="4">
        <f t="shared" si="1"/>
        <v>717.65745944728451</v>
      </c>
      <c r="CE82" s="1">
        <f t="shared" si="2"/>
        <v>2262.6032433511491</v>
      </c>
      <c r="CF82" s="4">
        <f t="shared" si="3"/>
        <v>0</v>
      </c>
      <c r="CG82" s="4">
        <f t="shared" si="20"/>
        <v>0</v>
      </c>
      <c r="CH82" s="4">
        <f t="shared" si="6"/>
        <v>1544.9457839038646</v>
      </c>
      <c r="CI82" s="4">
        <f t="shared" si="4"/>
        <v>244509.04031230794</v>
      </c>
      <c r="CK82" s="83">
        <f t="shared" si="17"/>
        <v>384.17277065944194</v>
      </c>
      <c r="CL82" s="1">
        <f t="shared" si="14"/>
        <v>1131.3016216755746</v>
      </c>
      <c r="CM82" s="1">
        <f t="shared" si="15"/>
        <v>747.12885101613256</v>
      </c>
      <c r="CN82" s="83">
        <f t="shared" si="16"/>
        <v>284559.10619261273</v>
      </c>
      <c r="CO82" s="84">
        <v>44</v>
      </c>
    </row>
    <row r="83" spans="1:93" hidden="1" x14ac:dyDescent="0.35">
      <c r="A83" s="74">
        <f t="shared" si="7"/>
        <v>45</v>
      </c>
      <c r="B83" s="75">
        <f t="shared" si="8"/>
        <v>3.5000000000000003E-2</v>
      </c>
      <c r="C83" s="76">
        <f t="shared" si="9"/>
        <v>739.99211114869763</v>
      </c>
      <c r="D83" s="77">
        <f t="shared" si="10"/>
        <v>2262.6032433511491</v>
      </c>
      <c r="E83" s="76">
        <f t="shared" si="11"/>
        <v>0</v>
      </c>
      <c r="F83" s="76"/>
      <c r="G83" s="76">
        <f t="shared" si="21"/>
        <v>0</v>
      </c>
      <c r="H83" s="76">
        <f t="shared" si="12"/>
        <v>1522.6111322024515</v>
      </c>
      <c r="I83" s="91">
        <f t="shared" si="13"/>
        <v>252188.96983306535</v>
      </c>
      <c r="J83" s="16"/>
      <c r="M83" s="95"/>
      <c r="N83" s="85"/>
      <c r="O83" s="87">
        <f t="shared" si="24"/>
        <v>243017.75895238627</v>
      </c>
      <c r="P83" s="41"/>
      <c r="Q83" s="80">
        <f t="shared" si="19"/>
        <v>252188.96983306535</v>
      </c>
      <c r="R83" s="18"/>
      <c r="S83" s="90">
        <f>SUM($C$39:C83)</f>
        <v>37506.11578386723</v>
      </c>
      <c r="T83" s="81"/>
      <c r="U83" s="80">
        <f>SUM($CD$31:CD77)</f>
        <v>37506.11578386723</v>
      </c>
      <c r="V83" s="18"/>
      <c r="W83" s="18"/>
      <c r="X83" s="18"/>
      <c r="AC83" s="3" t="s">
        <v>45</v>
      </c>
      <c r="CB83">
        <f t="shared" si="5"/>
        <v>51</v>
      </c>
      <c r="CC83" s="2">
        <f t="shared" si="0"/>
        <v>3.5000000000000003E-2</v>
      </c>
      <c r="CD83" s="4">
        <f t="shared" si="1"/>
        <v>713.15136757756488</v>
      </c>
      <c r="CE83" s="1">
        <f t="shared" si="2"/>
        <v>2262.6032433511491</v>
      </c>
      <c r="CF83" s="4">
        <f t="shared" si="3"/>
        <v>0</v>
      </c>
      <c r="CG83" s="4">
        <f t="shared" si="20"/>
        <v>0</v>
      </c>
      <c r="CH83" s="4">
        <f t="shared" si="6"/>
        <v>1549.4518757735841</v>
      </c>
      <c r="CI83" s="4">
        <f t="shared" si="4"/>
        <v>242959.58843653437</v>
      </c>
      <c r="CK83" s="83">
        <f t="shared" si="17"/>
        <v>383.16674090796948</v>
      </c>
      <c r="CL83" s="1">
        <f t="shared" si="14"/>
        <v>1131.3016216755746</v>
      </c>
      <c r="CM83" s="1">
        <f t="shared" si="15"/>
        <v>748.13488076760507</v>
      </c>
      <c r="CN83" s="83">
        <f t="shared" si="16"/>
        <v>283810.97131184512</v>
      </c>
      <c r="CO83" s="84">
        <v>45</v>
      </c>
    </row>
    <row r="84" spans="1:93" hidden="1" x14ac:dyDescent="0.35">
      <c r="A84" s="74">
        <f t="shared" si="7"/>
        <v>46</v>
      </c>
      <c r="B84" s="75">
        <f t="shared" si="8"/>
        <v>3.5000000000000003E-2</v>
      </c>
      <c r="C84" s="76">
        <f t="shared" si="9"/>
        <v>735.55116201310727</v>
      </c>
      <c r="D84" s="77">
        <f t="shared" si="10"/>
        <v>2262.6032433511491</v>
      </c>
      <c r="E84" s="76">
        <f t="shared" si="11"/>
        <v>0</v>
      </c>
      <c r="F84" s="76"/>
      <c r="G84" s="76">
        <f t="shared" si="21"/>
        <v>0</v>
      </c>
      <c r="H84" s="76">
        <f t="shared" si="12"/>
        <v>1527.0520813380417</v>
      </c>
      <c r="I84" s="91">
        <f t="shared" si="13"/>
        <v>250661.91775172731</v>
      </c>
      <c r="J84" s="16"/>
      <c r="M84" s="95"/>
      <c r="N84" s="85"/>
      <c r="O84" s="87">
        <f t="shared" si="24"/>
        <v>241292.04604929101</v>
      </c>
      <c r="P84" s="41"/>
      <c r="Q84" s="80">
        <f t="shared" si="19"/>
        <v>250661.91775172731</v>
      </c>
      <c r="R84" s="18"/>
      <c r="S84" s="90">
        <f>SUM($C$39:C84)</f>
        <v>38241.666945880337</v>
      </c>
      <c r="T84" s="81"/>
      <c r="U84" s="80">
        <f>SUM($CD$31:CD78)</f>
        <v>38241.666945880337</v>
      </c>
      <c r="V84" s="18"/>
      <c r="W84" s="18"/>
      <c r="X84" s="18"/>
      <c r="AC84" s="3" t="s">
        <v>45</v>
      </c>
      <c r="CB84">
        <f t="shared" si="5"/>
        <v>52</v>
      </c>
      <c r="CC84" s="2">
        <f t="shared" si="0"/>
        <v>3.5000000000000003E-2</v>
      </c>
      <c r="CD84" s="4">
        <f t="shared" si="1"/>
        <v>708.6321329398919</v>
      </c>
      <c r="CE84" s="1">
        <f t="shared" si="2"/>
        <v>2262.6032433511491</v>
      </c>
      <c r="CF84" s="4">
        <f t="shared" si="3"/>
        <v>0</v>
      </c>
      <c r="CG84" s="4">
        <f t="shared" si="20"/>
        <v>0</v>
      </c>
      <c r="CH84" s="4">
        <f t="shared" si="6"/>
        <v>1553.9711104112571</v>
      </c>
      <c r="CI84" s="4">
        <f t="shared" si="4"/>
        <v>241405.61732612312</v>
      </c>
      <c r="CK84" s="83">
        <f t="shared" si="17"/>
        <v>382.15935650949143</v>
      </c>
      <c r="CL84" s="1">
        <f t="shared" si="14"/>
        <v>1131.3016216755746</v>
      </c>
      <c r="CM84" s="1">
        <f t="shared" si="15"/>
        <v>749.14226516608312</v>
      </c>
      <c r="CN84" s="83">
        <f t="shared" si="16"/>
        <v>283061.82904667902</v>
      </c>
      <c r="CO84" s="84">
        <v>46</v>
      </c>
    </row>
    <row r="85" spans="1:93" hidden="1" x14ac:dyDescent="0.35">
      <c r="A85" s="74">
        <f t="shared" si="7"/>
        <v>47</v>
      </c>
      <c r="B85" s="75">
        <f t="shared" si="8"/>
        <v>3.5000000000000003E-2</v>
      </c>
      <c r="C85" s="76">
        <f t="shared" si="9"/>
        <v>731.09726010920474</v>
      </c>
      <c r="D85" s="77">
        <f t="shared" si="10"/>
        <v>2262.6032433511491</v>
      </c>
      <c r="E85" s="76">
        <f t="shared" si="11"/>
        <v>0</v>
      </c>
      <c r="F85" s="76"/>
      <c r="G85" s="76">
        <f t="shared" si="21"/>
        <v>0</v>
      </c>
      <c r="H85" s="76">
        <f t="shared" si="12"/>
        <v>1531.5059832419443</v>
      </c>
      <c r="I85" s="91">
        <f t="shared" si="13"/>
        <v>249130.41176848536</v>
      </c>
      <c r="J85" s="16"/>
      <c r="M85" s="95"/>
      <c r="N85" s="85"/>
      <c r="O85" s="87">
        <f t="shared" si="24"/>
        <v>239566.33314619574</v>
      </c>
      <c r="P85" s="41"/>
      <c r="Q85" s="80">
        <f t="shared" si="19"/>
        <v>249130.41176848536</v>
      </c>
      <c r="R85" s="18"/>
      <c r="S85" s="90">
        <f>SUM($C$39:C85)</f>
        <v>38972.764205989544</v>
      </c>
      <c r="T85" s="81"/>
      <c r="U85" s="80">
        <f>SUM($CD$31:CD79)</f>
        <v>38972.764205989544</v>
      </c>
      <c r="V85" s="18"/>
      <c r="W85" s="18"/>
      <c r="X85" s="18"/>
      <c r="AC85" s="3" t="s">
        <v>45</v>
      </c>
      <c r="CB85">
        <f t="shared" si="5"/>
        <v>53</v>
      </c>
      <c r="CC85" s="2">
        <f t="shared" si="0"/>
        <v>3.5000000000000003E-2</v>
      </c>
      <c r="CD85" s="4">
        <f t="shared" si="1"/>
        <v>704.09971720119245</v>
      </c>
      <c r="CE85" s="1">
        <f t="shared" si="2"/>
        <v>2262.6032433511491</v>
      </c>
      <c r="CF85" s="4">
        <f t="shared" si="3"/>
        <v>0</v>
      </c>
      <c r="CG85" s="4">
        <f t="shared" si="20"/>
        <v>0</v>
      </c>
      <c r="CH85" s="4">
        <f t="shared" si="6"/>
        <v>1558.5035261499565</v>
      </c>
      <c r="CI85" s="4">
        <f t="shared" si="4"/>
        <v>239847.11379997316</v>
      </c>
      <c r="CK85" s="83">
        <f t="shared" si="17"/>
        <v>381.15061563993794</v>
      </c>
      <c r="CL85" s="1">
        <f t="shared" si="14"/>
        <v>1131.3016216755746</v>
      </c>
      <c r="CM85" s="1">
        <f t="shared" si="15"/>
        <v>750.15100603563656</v>
      </c>
      <c r="CN85" s="83">
        <f t="shared" si="16"/>
        <v>282311.6780406434</v>
      </c>
      <c r="CO85" s="84">
        <v>47</v>
      </c>
    </row>
    <row r="86" spans="1:93" hidden="1" x14ac:dyDescent="0.35">
      <c r="A86" s="74">
        <f t="shared" si="7"/>
        <v>48</v>
      </c>
      <c r="B86" s="75">
        <f t="shared" si="8"/>
        <v>3.5000000000000003E-2</v>
      </c>
      <c r="C86" s="76">
        <f t="shared" si="9"/>
        <v>726.63036765808238</v>
      </c>
      <c r="D86" s="77">
        <f t="shared" si="10"/>
        <v>2262.6032433511491</v>
      </c>
      <c r="E86" s="76">
        <f t="shared" si="11"/>
        <v>0</v>
      </c>
      <c r="F86" s="76"/>
      <c r="G86" s="76">
        <f t="shared" si="21"/>
        <v>0</v>
      </c>
      <c r="H86" s="76">
        <f t="shared" si="12"/>
        <v>1535.9728756930667</v>
      </c>
      <c r="I86" s="91">
        <f t="shared" si="13"/>
        <v>247594.4388927923</v>
      </c>
      <c r="J86" s="16"/>
      <c r="M86" s="95"/>
      <c r="N86" s="85" t="s">
        <v>45</v>
      </c>
      <c r="O86" s="87">
        <f>CN142</f>
        <v>237840.62024310051</v>
      </c>
      <c r="P86" s="41"/>
      <c r="Q86" s="80">
        <f t="shared" si="19"/>
        <v>247594.4388927923</v>
      </c>
      <c r="R86" s="18"/>
      <c r="S86" s="90">
        <f>SUM($C$39:C86)</f>
        <v>39699.394573647623</v>
      </c>
      <c r="T86" s="81">
        <v>4</v>
      </c>
      <c r="U86" s="80">
        <f>SUM($CD$31:CD80)</f>
        <v>39699.394573647623</v>
      </c>
      <c r="V86" s="18"/>
      <c r="W86" s="18"/>
      <c r="X86" s="18"/>
      <c r="AC86" s="3" t="s">
        <v>45</v>
      </c>
      <c r="CB86">
        <f t="shared" si="5"/>
        <v>54</v>
      </c>
      <c r="CC86" s="2">
        <f t="shared" si="0"/>
        <v>3.5000000000000003E-2</v>
      </c>
      <c r="CD86" s="4">
        <f t="shared" si="1"/>
        <v>699.55408191658842</v>
      </c>
      <c r="CE86" s="1">
        <f t="shared" si="2"/>
        <v>2262.6032433511491</v>
      </c>
      <c r="CF86" s="4">
        <f t="shared" si="3"/>
        <v>0</v>
      </c>
      <c r="CG86" s="4">
        <f t="shared" si="20"/>
        <v>0</v>
      </c>
      <c r="CH86" s="4">
        <f t="shared" si="6"/>
        <v>1563.0491614345606</v>
      </c>
      <c r="CI86" s="4">
        <f t="shared" si="4"/>
        <v>238284.06463853861</v>
      </c>
      <c r="CK86" s="83">
        <f t="shared" si="17"/>
        <v>380.14051647278302</v>
      </c>
      <c r="CL86" s="1">
        <f t="shared" si="14"/>
        <v>1131.3016216755746</v>
      </c>
      <c r="CM86" s="1">
        <f t="shared" si="15"/>
        <v>751.16110520279153</v>
      </c>
      <c r="CN86" s="83">
        <f t="shared" si="16"/>
        <v>281560.5169354406</v>
      </c>
      <c r="CO86" s="84">
        <v>48</v>
      </c>
    </row>
    <row r="87" spans="1:93" hidden="1" x14ac:dyDescent="0.35">
      <c r="A87" s="74">
        <f t="shared" si="7"/>
        <v>49</v>
      </c>
      <c r="B87" s="75">
        <f t="shared" si="8"/>
        <v>3.5000000000000003E-2</v>
      </c>
      <c r="C87" s="76">
        <f t="shared" si="9"/>
        <v>722.15044677064429</v>
      </c>
      <c r="D87" s="77">
        <f t="shared" si="10"/>
        <v>2262.6032433511491</v>
      </c>
      <c r="E87" s="76">
        <f t="shared" si="11"/>
        <v>0</v>
      </c>
      <c r="F87" s="76"/>
      <c r="G87" s="76">
        <f t="shared" si="21"/>
        <v>0</v>
      </c>
      <c r="H87" s="76">
        <f t="shared" si="12"/>
        <v>1540.4527965805048</v>
      </c>
      <c r="I87" s="91">
        <f t="shared" si="13"/>
        <v>246053.9860962118</v>
      </c>
      <c r="J87" s="16"/>
      <c r="M87" s="95"/>
      <c r="N87" s="85"/>
      <c r="O87" s="87">
        <f>O86-($O$86-$O$98)/12</f>
        <v>236053.46266087765</v>
      </c>
      <c r="P87" s="41"/>
      <c r="Q87" s="80">
        <f t="shared" si="19"/>
        <v>246053.9860962118</v>
      </c>
      <c r="R87" s="18"/>
      <c r="S87" s="90">
        <f>SUM($C$39:C87)</f>
        <v>40421.545020418271</v>
      </c>
      <c r="T87" s="81"/>
      <c r="U87" s="80">
        <f>SUM($CD$31:CD81)</f>
        <v>40421.545020418271</v>
      </c>
      <c r="V87" s="18"/>
      <c r="W87" s="18"/>
      <c r="X87" s="18"/>
      <c r="AC87" s="3" t="s">
        <v>45</v>
      </c>
      <c r="CB87">
        <f t="shared" si="5"/>
        <v>55</v>
      </c>
      <c r="CC87" s="2">
        <f t="shared" si="0"/>
        <v>3.5000000000000003E-2</v>
      </c>
      <c r="CD87" s="4">
        <f t="shared" si="1"/>
        <v>694.99518852907102</v>
      </c>
      <c r="CE87" s="1">
        <f t="shared" si="2"/>
        <v>2262.6032433511491</v>
      </c>
      <c r="CF87" s="4">
        <f t="shared" si="3"/>
        <v>0</v>
      </c>
      <c r="CG87" s="4">
        <f t="shared" si="20"/>
        <v>0</v>
      </c>
      <c r="CH87" s="4">
        <f t="shared" si="6"/>
        <v>1567.608054822078</v>
      </c>
      <c r="CI87" s="4">
        <f t="shared" si="4"/>
        <v>236716.45658371653</v>
      </c>
      <c r="CK87" s="83">
        <f t="shared" si="17"/>
        <v>379.12905717904118</v>
      </c>
      <c r="CL87" s="1">
        <f t="shared" si="14"/>
        <v>1131.3016216755746</v>
      </c>
      <c r="CM87" s="1">
        <f t="shared" si="15"/>
        <v>752.17256449653337</v>
      </c>
      <c r="CN87" s="83">
        <f t="shared" si="16"/>
        <v>280808.34437094408</v>
      </c>
      <c r="CO87" s="84">
        <v>49</v>
      </c>
    </row>
    <row r="88" spans="1:93" hidden="1" x14ac:dyDescent="0.35">
      <c r="A88" s="74">
        <f t="shared" si="7"/>
        <v>50</v>
      </c>
      <c r="B88" s="75">
        <f t="shared" si="8"/>
        <v>3.5000000000000003E-2</v>
      </c>
      <c r="C88" s="76">
        <f t="shared" si="9"/>
        <v>717.65745944728451</v>
      </c>
      <c r="D88" s="77">
        <f t="shared" si="10"/>
        <v>2262.6032433511491</v>
      </c>
      <c r="E88" s="76">
        <f t="shared" si="11"/>
        <v>0</v>
      </c>
      <c r="F88" s="76"/>
      <c r="G88" s="76">
        <f t="shared" si="21"/>
        <v>0</v>
      </c>
      <c r="H88" s="76">
        <f t="shared" si="12"/>
        <v>1544.9457839038646</v>
      </c>
      <c r="I88" s="91">
        <f t="shared" si="13"/>
        <v>244509.04031230794</v>
      </c>
      <c r="J88" s="16"/>
      <c r="M88" s="95"/>
      <c r="N88" s="85"/>
      <c r="O88" s="87">
        <f t="shared" ref="O88:O97" si="25">O87-($O$86-$O$98)/12</f>
        <v>234266.30507865478</v>
      </c>
      <c r="P88" s="41"/>
      <c r="Q88" s="80">
        <f t="shared" si="19"/>
        <v>244509.04031230794</v>
      </c>
      <c r="R88" s="18"/>
      <c r="S88" s="90">
        <f>SUM($C$39:C88)</f>
        <v>41139.202479865555</v>
      </c>
      <c r="T88" s="81"/>
      <c r="U88" s="80">
        <f>SUM($CD$31:CD82)</f>
        <v>41139.202479865555</v>
      </c>
      <c r="V88" s="18"/>
      <c r="W88" s="18"/>
      <c r="X88" s="18"/>
      <c r="AC88" s="3" t="s">
        <v>45</v>
      </c>
      <c r="CB88">
        <f t="shared" si="5"/>
        <v>56</v>
      </c>
      <c r="CC88" s="2">
        <f t="shared" si="0"/>
        <v>3.5000000000000003E-2</v>
      </c>
      <c r="CD88" s="4">
        <f t="shared" si="1"/>
        <v>690.42299836917323</v>
      </c>
      <c r="CE88" s="1">
        <f t="shared" si="2"/>
        <v>2262.6032433511491</v>
      </c>
      <c r="CF88" s="4">
        <f t="shared" si="3"/>
        <v>0</v>
      </c>
      <c r="CG88" s="4">
        <f t="shared" si="20"/>
        <v>0</v>
      </c>
      <c r="CH88" s="4">
        <f t="shared" si="6"/>
        <v>1572.1802449819759</v>
      </c>
      <c r="CI88" s="4">
        <f t="shared" si="4"/>
        <v>235144.27633873455</v>
      </c>
      <c r="CK88" s="83">
        <f t="shared" si="17"/>
        <v>378.11623592726431</v>
      </c>
      <c r="CL88" s="1">
        <f t="shared" si="14"/>
        <v>1131.3016216755746</v>
      </c>
      <c r="CM88" s="1">
        <f t="shared" si="15"/>
        <v>753.18538574831018</v>
      </c>
      <c r="CN88" s="83">
        <f t="shared" si="16"/>
        <v>280055.15898519574</v>
      </c>
      <c r="CO88" s="84">
        <v>50</v>
      </c>
    </row>
    <row r="89" spans="1:93" hidden="1" x14ac:dyDescent="0.35">
      <c r="A89" s="74">
        <f t="shared" si="7"/>
        <v>51</v>
      </c>
      <c r="B89" s="75">
        <f t="shared" si="8"/>
        <v>3.5000000000000003E-2</v>
      </c>
      <c r="C89" s="76">
        <f t="shared" si="9"/>
        <v>713.15136757756488</v>
      </c>
      <c r="D89" s="77">
        <f t="shared" si="10"/>
        <v>2262.6032433511491</v>
      </c>
      <c r="E89" s="76">
        <f t="shared" si="11"/>
        <v>0</v>
      </c>
      <c r="F89" s="76"/>
      <c r="G89" s="76">
        <f t="shared" si="21"/>
        <v>0</v>
      </c>
      <c r="H89" s="76">
        <f t="shared" si="12"/>
        <v>1549.4518757735841</v>
      </c>
      <c r="I89" s="91">
        <f t="shared" si="13"/>
        <v>242959.58843653437</v>
      </c>
      <c r="J89" s="16"/>
      <c r="M89" s="95"/>
      <c r="N89" s="85"/>
      <c r="O89" s="87">
        <f t="shared" si="25"/>
        <v>232479.14749643192</v>
      </c>
      <c r="P89" s="41"/>
      <c r="Q89" s="80">
        <f t="shared" si="19"/>
        <v>242959.58843653437</v>
      </c>
      <c r="R89" s="18"/>
      <c r="S89" s="90">
        <f>SUM($C$39:C89)</f>
        <v>41852.353847443119</v>
      </c>
      <c r="T89" s="81"/>
      <c r="U89" s="80">
        <f>SUM($CD$31:CD83)</f>
        <v>41852.353847443119</v>
      </c>
      <c r="V89" s="18"/>
      <c r="W89" s="18"/>
      <c r="X89" s="18"/>
      <c r="AC89" s="3" t="s">
        <v>45</v>
      </c>
      <c r="CB89">
        <f t="shared" si="5"/>
        <v>57</v>
      </c>
      <c r="CC89" s="2">
        <f t="shared" si="0"/>
        <v>3.5000000000000003E-2</v>
      </c>
      <c r="CD89" s="4">
        <f t="shared" si="1"/>
        <v>685.83747265464251</v>
      </c>
      <c r="CE89" s="1">
        <f t="shared" si="2"/>
        <v>2262.6032433511491</v>
      </c>
      <c r="CF89" s="4">
        <f t="shared" si="3"/>
        <v>0</v>
      </c>
      <c r="CG89" s="4">
        <f t="shared" si="20"/>
        <v>0</v>
      </c>
      <c r="CH89" s="4">
        <f t="shared" si="6"/>
        <v>1576.7657706965065</v>
      </c>
      <c r="CI89" s="4">
        <f t="shared" si="4"/>
        <v>233567.51056803804</v>
      </c>
      <c r="CK89" s="83">
        <f t="shared" si="17"/>
        <v>377.10205088353791</v>
      </c>
      <c r="CL89" s="1">
        <f t="shared" si="14"/>
        <v>1131.3016216755746</v>
      </c>
      <c r="CM89" s="1">
        <f t="shared" si="15"/>
        <v>754.19957079203664</v>
      </c>
      <c r="CN89" s="83">
        <f t="shared" si="16"/>
        <v>279300.95941440371</v>
      </c>
      <c r="CO89" s="74">
        <f>IF(CN88&lt;1,"",CO88+1)</f>
        <v>51</v>
      </c>
    </row>
    <row r="90" spans="1:93" hidden="1" x14ac:dyDescent="0.35">
      <c r="A90" s="74">
        <f t="shared" si="7"/>
        <v>52</v>
      </c>
      <c r="B90" s="75">
        <f t="shared" si="8"/>
        <v>3.5000000000000003E-2</v>
      </c>
      <c r="C90" s="76">
        <f t="shared" si="9"/>
        <v>708.6321329398919</v>
      </c>
      <c r="D90" s="77">
        <f t="shared" si="10"/>
        <v>2262.6032433511491</v>
      </c>
      <c r="E90" s="76">
        <f t="shared" si="11"/>
        <v>0</v>
      </c>
      <c r="F90" s="76"/>
      <c r="G90" s="76">
        <f t="shared" si="21"/>
        <v>0</v>
      </c>
      <c r="H90" s="76">
        <f t="shared" si="12"/>
        <v>1553.9711104112571</v>
      </c>
      <c r="I90" s="91">
        <f t="shared" si="13"/>
        <v>241405.61732612312</v>
      </c>
      <c r="J90" s="16"/>
      <c r="M90" s="95"/>
      <c r="N90" s="85"/>
      <c r="O90" s="87">
        <f t="shared" si="25"/>
        <v>230691.98991420906</v>
      </c>
      <c r="P90" s="41"/>
      <c r="Q90" s="80">
        <f t="shared" si="19"/>
        <v>241405.61732612312</v>
      </c>
      <c r="R90" s="18"/>
      <c r="S90" s="90">
        <f>SUM($C$39:C90)</f>
        <v>42560.985980383011</v>
      </c>
      <c r="T90" s="81"/>
      <c r="U90" s="80">
        <f>SUM($CD$31:CD84)</f>
        <v>42560.985980383011</v>
      </c>
      <c r="V90" s="18"/>
      <c r="W90" s="18"/>
      <c r="X90" s="18"/>
      <c r="AC90" s="3" t="s">
        <v>45</v>
      </c>
      <c r="CB90">
        <f t="shared" si="5"/>
        <v>58</v>
      </c>
      <c r="CC90" s="2">
        <f t="shared" si="0"/>
        <v>3.5000000000000003E-2</v>
      </c>
      <c r="CD90" s="4">
        <f t="shared" si="1"/>
        <v>681.23857249011098</v>
      </c>
      <c r="CE90" s="1">
        <f t="shared" si="2"/>
        <v>2262.6032433511491</v>
      </c>
      <c r="CF90" s="4">
        <f t="shared" si="3"/>
        <v>0</v>
      </c>
      <c r="CG90" s="4">
        <f t="shared" si="20"/>
        <v>0</v>
      </c>
      <c r="CH90" s="4">
        <f t="shared" si="6"/>
        <v>1581.3646708610381</v>
      </c>
      <c r="CI90" s="4">
        <f t="shared" si="4"/>
        <v>231986.14589717699</v>
      </c>
      <c r="CK90" s="83">
        <f t="shared" si="17"/>
        <v>376.08650021147832</v>
      </c>
      <c r="CL90" s="1">
        <f t="shared" si="14"/>
        <v>1131.3016216755746</v>
      </c>
      <c r="CM90" s="1">
        <f t="shared" si="15"/>
        <v>755.21512146409623</v>
      </c>
      <c r="CN90" s="83">
        <f t="shared" si="16"/>
        <v>278545.74429293961</v>
      </c>
      <c r="CO90" s="74">
        <f>IF(CN89&lt;1,"",CO89+1)</f>
        <v>52</v>
      </c>
    </row>
    <row r="91" spans="1:93" hidden="1" x14ac:dyDescent="0.35">
      <c r="A91" s="74">
        <f t="shared" si="7"/>
        <v>53</v>
      </c>
      <c r="B91" s="75">
        <f t="shared" si="8"/>
        <v>3.5000000000000003E-2</v>
      </c>
      <c r="C91" s="76">
        <f t="shared" si="9"/>
        <v>704.09971720119245</v>
      </c>
      <c r="D91" s="77">
        <f t="shared" si="10"/>
        <v>2262.6032433511491</v>
      </c>
      <c r="E91" s="76">
        <f t="shared" si="11"/>
        <v>0</v>
      </c>
      <c r="F91" s="76"/>
      <c r="G91" s="76">
        <f t="shared" si="21"/>
        <v>0</v>
      </c>
      <c r="H91" s="76">
        <f t="shared" si="12"/>
        <v>1558.5035261499565</v>
      </c>
      <c r="I91" s="91">
        <f t="shared" si="13"/>
        <v>239847.11379997316</v>
      </c>
      <c r="J91" s="16"/>
      <c r="M91" s="95"/>
      <c r="N91" s="85"/>
      <c r="O91" s="87">
        <f t="shared" si="25"/>
        <v>228904.8323319862</v>
      </c>
      <c r="P91" s="41"/>
      <c r="Q91" s="80">
        <f t="shared" si="19"/>
        <v>239847.11379997316</v>
      </c>
      <c r="R91" s="18"/>
      <c r="S91" s="90">
        <f>SUM($C$39:C91)</f>
        <v>43265.085697584203</v>
      </c>
      <c r="T91" s="81"/>
      <c r="U91" s="80">
        <f>SUM($CD$31:CD85)</f>
        <v>43265.085697584203</v>
      </c>
      <c r="V91" s="18"/>
      <c r="W91" s="18"/>
      <c r="X91" s="18"/>
      <c r="AC91" s="3" t="s">
        <v>45</v>
      </c>
      <c r="CB91">
        <f t="shared" si="5"/>
        <v>59</v>
      </c>
      <c r="CC91" s="2">
        <f t="shared" si="0"/>
        <v>3.5000000000000003E-2</v>
      </c>
      <c r="CD91" s="4">
        <f t="shared" si="1"/>
        <v>676.62625886676619</v>
      </c>
      <c r="CE91" s="1">
        <f t="shared" si="2"/>
        <v>2262.6032433511491</v>
      </c>
      <c r="CF91" s="4">
        <f t="shared" si="3"/>
        <v>0</v>
      </c>
      <c r="CG91" s="4">
        <f t="shared" si="20"/>
        <v>0</v>
      </c>
      <c r="CH91" s="4">
        <f t="shared" si="6"/>
        <v>1585.9769844843829</v>
      </c>
      <c r="CI91" s="4">
        <f t="shared" si="4"/>
        <v>230400.16891269261</v>
      </c>
      <c r="CK91" s="83">
        <f t="shared" si="17"/>
        <v>375.06958207222908</v>
      </c>
      <c r="CL91" s="1">
        <f t="shared" si="14"/>
        <v>1131.3016216755746</v>
      </c>
      <c r="CM91" s="1">
        <f t="shared" si="15"/>
        <v>756.23203960334547</v>
      </c>
      <c r="CN91" s="83">
        <f t="shared" si="16"/>
        <v>277789.51225333626</v>
      </c>
      <c r="CO91" s="74">
        <f t="shared" ref="CO91:CO154" si="26">IF(CN90&lt;1,"",CO90+1)</f>
        <v>53</v>
      </c>
    </row>
    <row r="92" spans="1:93" hidden="1" x14ac:dyDescent="0.35">
      <c r="A92" s="74">
        <f t="shared" si="7"/>
        <v>54</v>
      </c>
      <c r="B92" s="75">
        <f t="shared" si="8"/>
        <v>3.5000000000000003E-2</v>
      </c>
      <c r="C92" s="76">
        <f t="shared" si="9"/>
        <v>699.55408191658842</v>
      </c>
      <c r="D92" s="77">
        <f t="shared" si="10"/>
        <v>2262.6032433511491</v>
      </c>
      <c r="E92" s="76">
        <f t="shared" si="11"/>
        <v>0</v>
      </c>
      <c r="F92" s="76"/>
      <c r="G92" s="76">
        <f t="shared" si="21"/>
        <v>0</v>
      </c>
      <c r="H92" s="76">
        <f t="shared" si="12"/>
        <v>1563.0491614345606</v>
      </c>
      <c r="I92" s="91">
        <f t="shared" si="13"/>
        <v>238284.06463853861</v>
      </c>
      <c r="J92" s="16"/>
      <c r="M92" s="95"/>
      <c r="N92" s="85"/>
      <c r="O92" s="87">
        <f t="shared" si="25"/>
        <v>227117.67474976333</v>
      </c>
      <c r="P92" s="41"/>
      <c r="Q92" s="80">
        <f t="shared" si="19"/>
        <v>238284.06463853861</v>
      </c>
      <c r="R92" s="18"/>
      <c r="S92" s="90">
        <f>SUM($C$39:C92)</f>
        <v>43964.639779500794</v>
      </c>
      <c r="T92" s="81"/>
      <c r="U92" s="80">
        <f>SUM($CD$31:CD86)</f>
        <v>43964.639779500794</v>
      </c>
      <c r="V92" s="18"/>
      <c r="W92" s="18"/>
      <c r="X92" s="18"/>
      <c r="AC92" s="3" t="s">
        <v>45</v>
      </c>
      <c r="CB92">
        <f t="shared" si="5"/>
        <v>60</v>
      </c>
      <c r="CC92" s="2">
        <f t="shared" si="0"/>
        <v>3.5000000000000003E-2</v>
      </c>
      <c r="CD92" s="4">
        <f t="shared" si="1"/>
        <v>672.00049266202018</v>
      </c>
      <c r="CE92" s="1">
        <f t="shared" si="2"/>
        <v>2262.6032433511491</v>
      </c>
      <c r="CF92" s="4">
        <f t="shared" si="3"/>
        <v>0</v>
      </c>
      <c r="CG92" s="4">
        <f t="shared" si="20"/>
        <v>0</v>
      </c>
      <c r="CH92" s="4">
        <f t="shared" si="6"/>
        <v>1590.6027506891289</v>
      </c>
      <c r="CI92" s="4">
        <f t="shared" si="4"/>
        <v>228809.56616200347</v>
      </c>
      <c r="CK92" s="83">
        <f t="shared" si="17"/>
        <v>374.05129462445768</v>
      </c>
      <c r="CL92" s="1">
        <f t="shared" si="14"/>
        <v>1131.3016216755746</v>
      </c>
      <c r="CM92" s="1">
        <f t="shared" si="15"/>
        <v>757.25032705111687</v>
      </c>
      <c r="CN92" s="83">
        <f t="shared" si="16"/>
        <v>277032.26192628517</v>
      </c>
      <c r="CO92" s="74">
        <f t="shared" si="26"/>
        <v>54</v>
      </c>
    </row>
    <row r="93" spans="1:93" hidden="1" x14ac:dyDescent="0.35">
      <c r="A93" s="74">
        <f t="shared" si="7"/>
        <v>55</v>
      </c>
      <c r="B93" s="75">
        <f t="shared" si="8"/>
        <v>3.5000000000000003E-2</v>
      </c>
      <c r="C93" s="76">
        <f t="shared" si="9"/>
        <v>694.99518852907102</v>
      </c>
      <c r="D93" s="77">
        <f t="shared" si="10"/>
        <v>2262.6032433511491</v>
      </c>
      <c r="E93" s="76">
        <f t="shared" si="11"/>
        <v>0</v>
      </c>
      <c r="F93" s="76"/>
      <c r="G93" s="76">
        <f t="shared" si="21"/>
        <v>0</v>
      </c>
      <c r="H93" s="76">
        <f t="shared" si="12"/>
        <v>1567.608054822078</v>
      </c>
      <c r="I93" s="91">
        <f t="shared" si="13"/>
        <v>236716.45658371653</v>
      </c>
      <c r="J93" s="16"/>
      <c r="M93" s="95"/>
      <c r="N93" s="85"/>
      <c r="O93" s="87">
        <f t="shared" si="25"/>
        <v>225330.51716754047</v>
      </c>
      <c r="P93" s="41"/>
      <c r="Q93" s="80">
        <f t="shared" si="19"/>
        <v>236716.45658371653</v>
      </c>
      <c r="R93" s="18"/>
      <c r="S93" s="90">
        <f>SUM($C$39:C93)</f>
        <v>44659.634968029866</v>
      </c>
      <c r="T93" s="81"/>
      <c r="U93" s="80">
        <f>SUM($CD$31:CD87)</f>
        <v>44659.634968029866</v>
      </c>
      <c r="V93" s="18"/>
      <c r="W93" s="18"/>
      <c r="X93" s="18"/>
      <c r="AC93" s="3" t="s">
        <v>45</v>
      </c>
      <c r="CB93">
        <f t="shared" si="5"/>
        <v>61</v>
      </c>
      <c r="CC93" s="2">
        <f t="shared" si="0"/>
        <v>3.5000000000000003E-2</v>
      </c>
      <c r="CD93" s="4">
        <f t="shared" si="1"/>
        <v>667.36123463917681</v>
      </c>
      <c r="CE93" s="1">
        <f t="shared" si="2"/>
        <v>2262.6032433511491</v>
      </c>
      <c r="CF93" s="4">
        <f t="shared" si="3"/>
        <v>0</v>
      </c>
      <c r="CG93" s="4">
        <f t="shared" si="20"/>
        <v>0</v>
      </c>
      <c r="CH93" s="4">
        <f t="shared" si="6"/>
        <v>1595.2420087119722</v>
      </c>
      <c r="CI93" s="4">
        <f t="shared" si="4"/>
        <v>227214.3241532915</v>
      </c>
      <c r="CK93" s="83">
        <f t="shared" si="17"/>
        <v>373.031636024352</v>
      </c>
      <c r="CL93" s="1">
        <f t="shared" si="14"/>
        <v>1131.3016216755746</v>
      </c>
      <c r="CM93" s="1">
        <f t="shared" si="15"/>
        <v>758.26998565122256</v>
      </c>
      <c r="CN93" s="83">
        <f t="shared" si="16"/>
        <v>276273.99194063392</v>
      </c>
      <c r="CO93" s="74">
        <f t="shared" si="26"/>
        <v>55</v>
      </c>
    </row>
    <row r="94" spans="1:93" hidden="1" x14ac:dyDescent="0.35">
      <c r="A94" s="74">
        <f t="shared" si="7"/>
        <v>56</v>
      </c>
      <c r="B94" s="75">
        <f t="shared" si="8"/>
        <v>3.5000000000000003E-2</v>
      </c>
      <c r="C94" s="76">
        <f t="shared" si="9"/>
        <v>690.42299836917323</v>
      </c>
      <c r="D94" s="77">
        <f t="shared" si="10"/>
        <v>2262.6032433511491</v>
      </c>
      <c r="E94" s="76">
        <f t="shared" si="11"/>
        <v>0</v>
      </c>
      <c r="F94" s="76"/>
      <c r="G94" s="76">
        <f t="shared" si="21"/>
        <v>0</v>
      </c>
      <c r="H94" s="76">
        <f t="shared" si="12"/>
        <v>1572.1802449819759</v>
      </c>
      <c r="I94" s="91">
        <f t="shared" si="13"/>
        <v>235144.27633873455</v>
      </c>
      <c r="J94" s="16"/>
      <c r="M94" s="95"/>
      <c r="N94" s="85"/>
      <c r="O94" s="87">
        <f t="shared" si="25"/>
        <v>223543.35958531761</v>
      </c>
      <c r="P94" s="41"/>
      <c r="Q94" s="80">
        <f t="shared" si="19"/>
        <v>235144.27633873455</v>
      </c>
      <c r="R94" s="18"/>
      <c r="S94" s="90">
        <f>SUM($C$39:C94)</f>
        <v>45350.057966399043</v>
      </c>
      <c r="T94" s="81"/>
      <c r="U94" s="80">
        <f>SUM($CD$31:CD88)</f>
        <v>45350.057966399043</v>
      </c>
      <c r="V94" s="18"/>
      <c r="W94" s="18"/>
      <c r="X94" s="18"/>
      <c r="AC94" s="3" t="s">
        <v>45</v>
      </c>
      <c r="CB94">
        <f t="shared" si="5"/>
        <v>62</v>
      </c>
      <c r="CC94" s="2">
        <f t="shared" si="0"/>
        <v>3.5000000000000003E-2</v>
      </c>
      <c r="CD94" s="4">
        <f t="shared" si="1"/>
        <v>662.70844544710019</v>
      </c>
      <c r="CE94" s="1">
        <f t="shared" si="2"/>
        <v>2262.6032433511491</v>
      </c>
      <c r="CF94" s="4">
        <f t="shared" si="3"/>
        <v>0</v>
      </c>
      <c r="CG94" s="4">
        <f t="shared" si="20"/>
        <v>0</v>
      </c>
      <c r="CH94" s="4">
        <f t="shared" si="6"/>
        <v>1599.894797904049</v>
      </c>
      <c r="CI94" s="4">
        <f t="shared" si="4"/>
        <v>225614.42935538746</v>
      </c>
      <c r="CK94" s="83">
        <f t="shared" si="17"/>
        <v>372.01060442561754</v>
      </c>
      <c r="CL94" s="1">
        <f t="shared" si="14"/>
        <v>1131.3016216755746</v>
      </c>
      <c r="CM94" s="1">
        <f t="shared" si="15"/>
        <v>759.29101724995701</v>
      </c>
      <c r="CN94" s="83">
        <f t="shared" si="16"/>
        <v>275514.70092338393</v>
      </c>
      <c r="CO94" s="74">
        <f t="shared" si="26"/>
        <v>56</v>
      </c>
    </row>
    <row r="95" spans="1:93" hidden="1" x14ac:dyDescent="0.35">
      <c r="A95" s="74">
        <f t="shared" si="7"/>
        <v>57</v>
      </c>
      <c r="B95" s="75">
        <f t="shared" si="8"/>
        <v>3.5000000000000003E-2</v>
      </c>
      <c r="C95" s="76">
        <f t="shared" si="9"/>
        <v>685.83747265464251</v>
      </c>
      <c r="D95" s="77">
        <f t="shared" si="10"/>
        <v>2262.6032433511491</v>
      </c>
      <c r="E95" s="76">
        <f t="shared" si="11"/>
        <v>0</v>
      </c>
      <c r="F95" s="76"/>
      <c r="G95" s="76">
        <f t="shared" si="21"/>
        <v>0</v>
      </c>
      <c r="H95" s="76">
        <f t="shared" si="12"/>
        <v>1576.7657706965065</v>
      </c>
      <c r="I95" s="91">
        <f t="shared" si="13"/>
        <v>233567.51056803804</v>
      </c>
      <c r="J95" s="16"/>
      <c r="M95" s="95"/>
      <c r="N95" s="85"/>
      <c r="O95" s="87">
        <f t="shared" si="25"/>
        <v>221756.20200309475</v>
      </c>
      <c r="P95" s="41"/>
      <c r="Q95" s="80">
        <f t="shared" si="19"/>
        <v>233567.51056803804</v>
      </c>
      <c r="R95" s="18"/>
      <c r="S95" s="90">
        <f>SUM($C$39:C95)</f>
        <v>46035.895439053682</v>
      </c>
      <c r="T95" s="81"/>
      <c r="U95" s="80">
        <f>SUM($CD$31:CD89)</f>
        <v>46035.895439053682</v>
      </c>
      <c r="V95" s="18"/>
      <c r="W95" s="18"/>
      <c r="X95" s="18"/>
      <c r="AC95" s="3" t="s">
        <v>45</v>
      </c>
      <c r="CB95">
        <f t="shared" si="5"/>
        <v>63</v>
      </c>
      <c r="CC95" s="2">
        <f t="shared" si="0"/>
        <v>3.5000000000000003E-2</v>
      </c>
      <c r="CD95" s="4">
        <f t="shared" si="1"/>
        <v>658.04208561988014</v>
      </c>
      <c r="CE95" s="1">
        <f t="shared" si="2"/>
        <v>2262.6032433511491</v>
      </c>
      <c r="CF95" s="4">
        <f t="shared" si="3"/>
        <v>0</v>
      </c>
      <c r="CG95" s="4">
        <f t="shared" si="20"/>
        <v>0</v>
      </c>
      <c r="CH95" s="4">
        <f t="shared" si="6"/>
        <v>1604.5611577312688</v>
      </c>
      <c r="CI95" s="4">
        <f t="shared" ref="CI95:CI158" si="27">IF(CI94-CH95&lt;1,0,CI94-CH95)</f>
        <v>224009.86819765618</v>
      </c>
      <c r="CK95" s="83">
        <f t="shared" si="17"/>
        <v>370.98819797947323</v>
      </c>
      <c r="CL95" s="1">
        <f t="shared" si="14"/>
        <v>1131.3016216755746</v>
      </c>
      <c r="CM95" s="1">
        <f t="shared" si="15"/>
        <v>760.31342369610138</v>
      </c>
      <c r="CN95" s="83">
        <f t="shared" si="16"/>
        <v>274754.38749968784</v>
      </c>
      <c r="CO95" s="74">
        <f t="shared" si="26"/>
        <v>57</v>
      </c>
    </row>
    <row r="96" spans="1:93" hidden="1" x14ac:dyDescent="0.35">
      <c r="A96" s="74">
        <f t="shared" si="7"/>
        <v>58</v>
      </c>
      <c r="B96" s="75">
        <f t="shared" si="8"/>
        <v>3.5000000000000003E-2</v>
      </c>
      <c r="C96" s="76">
        <f t="shared" si="9"/>
        <v>681.23857249011098</v>
      </c>
      <c r="D96" s="77">
        <f t="shared" si="10"/>
        <v>2262.6032433511491</v>
      </c>
      <c r="E96" s="76">
        <f t="shared" si="11"/>
        <v>0</v>
      </c>
      <c r="F96" s="76"/>
      <c r="G96" s="76">
        <f t="shared" si="21"/>
        <v>0</v>
      </c>
      <c r="H96" s="76">
        <f t="shared" si="12"/>
        <v>1581.3646708610381</v>
      </c>
      <c r="I96" s="91">
        <f t="shared" si="13"/>
        <v>231986.14589717699</v>
      </c>
      <c r="J96" s="16"/>
      <c r="M96" s="95"/>
      <c r="N96" s="85"/>
      <c r="O96" s="87">
        <f t="shared" si="25"/>
        <v>219969.04442087188</v>
      </c>
      <c r="P96" s="41"/>
      <c r="Q96" s="80">
        <f t="shared" si="19"/>
        <v>231986.14589717699</v>
      </c>
      <c r="R96" s="18"/>
      <c r="S96" s="90">
        <f>SUM($C$39:C96)</f>
        <v>46717.134011543792</v>
      </c>
      <c r="T96" s="81"/>
      <c r="U96" s="80">
        <f>SUM($CD$31:CD90)</f>
        <v>46717.134011543792</v>
      </c>
      <c r="V96" s="18"/>
      <c r="W96" s="18"/>
      <c r="X96" s="18"/>
      <c r="AC96" s="3" t="s">
        <v>45</v>
      </c>
      <c r="CB96">
        <f>SUM(CB95+1)</f>
        <v>64</v>
      </c>
      <c r="CC96" s="2">
        <f t="shared" si="0"/>
        <v>3.5000000000000003E-2</v>
      </c>
      <c r="CD96" s="4">
        <f t="shared" si="1"/>
        <v>653.36211557649722</v>
      </c>
      <c r="CE96" s="1">
        <f t="shared" si="2"/>
        <v>2262.6032433511491</v>
      </c>
      <c r="CF96" s="4">
        <f t="shared" si="3"/>
        <v>0</v>
      </c>
      <c r="CG96" s="4">
        <f t="shared" si="20"/>
        <v>0</v>
      </c>
      <c r="CH96" s="4">
        <f t="shared" si="6"/>
        <v>1609.2411277746519</v>
      </c>
      <c r="CI96" s="4">
        <f t="shared" si="27"/>
        <v>222400.62706988154</v>
      </c>
      <c r="CK96" s="83">
        <f t="shared" si="17"/>
        <v>369.96441483464912</v>
      </c>
      <c r="CL96" s="1">
        <f t="shared" si="14"/>
        <v>1131.3016216755746</v>
      </c>
      <c r="CM96" s="1">
        <f t="shared" si="15"/>
        <v>761.33720684092543</v>
      </c>
      <c r="CN96" s="83">
        <f t="shared" si="16"/>
        <v>273993.05029284692</v>
      </c>
      <c r="CO96" s="74">
        <f t="shared" si="26"/>
        <v>58</v>
      </c>
    </row>
    <row r="97" spans="1:93" hidden="1" x14ac:dyDescent="0.35">
      <c r="A97" s="74">
        <f t="shared" si="7"/>
        <v>59</v>
      </c>
      <c r="B97" s="75">
        <f t="shared" si="8"/>
        <v>3.5000000000000003E-2</v>
      </c>
      <c r="C97" s="76">
        <f t="shared" si="9"/>
        <v>676.62625886676619</v>
      </c>
      <c r="D97" s="77">
        <f t="shared" si="10"/>
        <v>2262.6032433511491</v>
      </c>
      <c r="E97" s="76">
        <f t="shared" si="11"/>
        <v>0</v>
      </c>
      <c r="F97" s="76"/>
      <c r="G97" s="76">
        <f t="shared" si="21"/>
        <v>0</v>
      </c>
      <c r="H97" s="76">
        <f t="shared" si="12"/>
        <v>1585.9769844843829</v>
      </c>
      <c r="I97" s="91">
        <f t="shared" si="13"/>
        <v>230400.16891269261</v>
      </c>
      <c r="J97" s="16"/>
      <c r="M97" s="95"/>
      <c r="N97" s="85"/>
      <c r="O97" s="87">
        <f t="shared" si="25"/>
        <v>218181.88683864902</v>
      </c>
      <c r="P97" s="41"/>
      <c r="Q97" s="80">
        <f t="shared" si="19"/>
        <v>230400.16891269261</v>
      </c>
      <c r="R97" s="18"/>
      <c r="S97" s="90">
        <f>SUM($C$39:C97)</f>
        <v>47393.760270410559</v>
      </c>
      <c r="T97" s="81"/>
      <c r="U97" s="80">
        <f>SUM($CD$31:CD91)</f>
        <v>47393.760270410559</v>
      </c>
      <c r="V97" s="18"/>
      <c r="W97" s="18"/>
      <c r="X97" s="18"/>
      <c r="AC97" s="3" t="s">
        <v>45</v>
      </c>
      <c r="CB97">
        <f>SUM(CB96+1)</f>
        <v>65</v>
      </c>
      <c r="CC97" s="2">
        <f t="shared" ref="CC97:CC160" si="28">IF(CI96&lt;1,"",$CF$7)</f>
        <v>3.5000000000000003E-2</v>
      </c>
      <c r="CD97" s="4">
        <f t="shared" ref="CD97:CD160" si="29">IF(CI96&lt;1,"",(CI96*(CC97*30)/360))</f>
        <v>648.66849562048787</v>
      </c>
      <c r="CE97" s="1">
        <f t="shared" ref="CE97:CE160" si="30">IF(CI96&lt;1,"",$CF$9)</f>
        <v>2262.6032433511491</v>
      </c>
      <c r="CF97" s="4">
        <f t="shared" ref="CF97:CF160" si="31">IF(CI96&lt;1,"",$CF$14)</f>
        <v>0</v>
      </c>
      <c r="CG97" s="4">
        <f t="shared" si="20"/>
        <v>0</v>
      </c>
      <c r="CH97" s="4">
        <f t="shared" si="6"/>
        <v>1613.9347477306612</v>
      </c>
      <c r="CI97" s="4">
        <f t="shared" si="27"/>
        <v>220786.69232215086</v>
      </c>
      <c r="CK97" s="83">
        <f t="shared" si="17"/>
        <v>368.93925313738208</v>
      </c>
      <c r="CL97" s="1">
        <f t="shared" si="14"/>
        <v>1131.3016216755746</v>
      </c>
      <c r="CM97" s="1">
        <f t="shared" si="15"/>
        <v>762.36236853819241</v>
      </c>
      <c r="CN97" s="83">
        <f t="shared" si="16"/>
        <v>273230.6879243087</v>
      </c>
      <c r="CO97" s="74">
        <f t="shared" si="26"/>
        <v>59</v>
      </c>
    </row>
    <row r="98" spans="1:93" hidden="1" x14ac:dyDescent="0.35">
      <c r="A98" s="74">
        <f t="shared" si="7"/>
        <v>60</v>
      </c>
      <c r="B98" s="75">
        <f t="shared" si="8"/>
        <v>3.5000000000000003E-2</v>
      </c>
      <c r="C98" s="76">
        <f t="shared" si="9"/>
        <v>672.00049266202018</v>
      </c>
      <c r="D98" s="77">
        <f t="shared" si="10"/>
        <v>2262.6032433511491</v>
      </c>
      <c r="E98" s="76">
        <f t="shared" si="11"/>
        <v>0</v>
      </c>
      <c r="F98" s="76"/>
      <c r="G98" s="76">
        <f t="shared" si="21"/>
        <v>0</v>
      </c>
      <c r="H98" s="76">
        <f t="shared" si="12"/>
        <v>1590.6027506891289</v>
      </c>
      <c r="I98" s="91">
        <f t="shared" si="13"/>
        <v>228809.56616200347</v>
      </c>
      <c r="J98" s="16"/>
      <c r="M98" s="95"/>
      <c r="N98" s="85">
        <v>5</v>
      </c>
      <c r="O98" s="87">
        <f>CN168</f>
        <v>216394.72925642622</v>
      </c>
      <c r="P98" s="41"/>
      <c r="Q98" s="80">
        <f t="shared" si="19"/>
        <v>228809.56616200347</v>
      </c>
      <c r="R98" s="18"/>
      <c r="S98" s="90">
        <f>SUM($C$39:C98)</f>
        <v>48065.760763072576</v>
      </c>
      <c r="T98" s="81">
        <v>5</v>
      </c>
      <c r="U98" s="80">
        <f>SUM($CD$31:CD92)</f>
        <v>48065.760763072576</v>
      </c>
      <c r="V98" s="18"/>
      <c r="W98" s="18"/>
      <c r="X98" s="18"/>
      <c r="AC98" s="3" t="s">
        <v>45</v>
      </c>
      <c r="CB98">
        <f t="shared" ref="CB98:CB161" si="32">SUM(CB97+1)</f>
        <v>66</v>
      </c>
      <c r="CC98" s="2">
        <f t="shared" si="28"/>
        <v>3.5000000000000003E-2</v>
      </c>
      <c r="CD98" s="4">
        <f t="shared" si="29"/>
        <v>643.96118593960671</v>
      </c>
      <c r="CE98" s="1">
        <f t="shared" si="30"/>
        <v>2262.6032433511491</v>
      </c>
      <c r="CF98" s="4">
        <f t="shared" si="31"/>
        <v>0</v>
      </c>
      <c r="CG98" s="4">
        <f t="shared" si="20"/>
        <v>0</v>
      </c>
      <c r="CH98" s="4">
        <f t="shared" ref="CH98:CH161" si="33">IF(CI97&lt;1,0,(CE98+CF98+CG98)-CD98)</f>
        <v>1618.6420574115423</v>
      </c>
      <c r="CI98" s="4">
        <f t="shared" si="27"/>
        <v>219168.05026473932</v>
      </c>
      <c r="CK98" s="83">
        <f t="shared" si="17"/>
        <v>367.91271103141293</v>
      </c>
      <c r="CL98" s="1">
        <f t="shared" si="14"/>
        <v>1131.3016216755746</v>
      </c>
      <c r="CM98" s="1">
        <f t="shared" si="15"/>
        <v>763.38891064416157</v>
      </c>
      <c r="CN98" s="83">
        <f t="shared" si="16"/>
        <v>272467.29901366454</v>
      </c>
      <c r="CO98" s="74">
        <f t="shared" si="26"/>
        <v>60</v>
      </c>
    </row>
    <row r="99" spans="1:93" hidden="1" x14ac:dyDescent="0.35">
      <c r="A99" s="74">
        <f t="shared" si="7"/>
        <v>61</v>
      </c>
      <c r="B99" s="75">
        <f t="shared" si="8"/>
        <v>3.5000000000000003E-2</v>
      </c>
      <c r="C99" s="76">
        <f t="shared" si="9"/>
        <v>667.36123463917681</v>
      </c>
      <c r="D99" s="77">
        <f t="shared" si="10"/>
        <v>2262.6032433511491</v>
      </c>
      <c r="E99" s="76">
        <f t="shared" si="11"/>
        <v>0</v>
      </c>
      <c r="F99" s="76"/>
      <c r="G99" s="76">
        <f t="shared" si="21"/>
        <v>0</v>
      </c>
      <c r="H99" s="76">
        <f t="shared" si="12"/>
        <v>1595.2420087119722</v>
      </c>
      <c r="I99" s="91">
        <f t="shared" si="13"/>
        <v>227214.3241532915</v>
      </c>
      <c r="J99" s="16"/>
      <c r="M99" s="95"/>
      <c r="N99" s="85"/>
      <c r="O99" s="87">
        <f>O98-($O$98-$O$110)/12</f>
        <v>214543.93923337662</v>
      </c>
      <c r="P99" s="41"/>
      <c r="Q99" s="80">
        <f t="shared" si="19"/>
        <v>227214.3241532915</v>
      </c>
      <c r="R99" s="18"/>
      <c r="S99" s="90">
        <f>SUM($C$39:C99)</f>
        <v>48733.121997711751</v>
      </c>
      <c r="T99" s="81"/>
      <c r="U99" s="80">
        <f>SUM($CD$31:CD93)</f>
        <v>48733.121997711751</v>
      </c>
      <c r="V99" s="18"/>
      <c r="W99" s="18"/>
      <c r="X99" s="18"/>
      <c r="AC99" s="3" t="s">
        <v>45</v>
      </c>
      <c r="CB99">
        <f t="shared" si="32"/>
        <v>67</v>
      </c>
      <c r="CC99" s="2">
        <f t="shared" si="28"/>
        <v>3.5000000000000003E-2</v>
      </c>
      <c r="CD99" s="4">
        <f t="shared" si="29"/>
        <v>639.24014660548971</v>
      </c>
      <c r="CE99" s="1">
        <f t="shared" si="30"/>
        <v>2262.6032433511491</v>
      </c>
      <c r="CF99" s="4">
        <f t="shared" si="31"/>
        <v>0</v>
      </c>
      <c r="CG99" s="4">
        <f t="shared" si="20"/>
        <v>0</v>
      </c>
      <c r="CH99" s="4">
        <f t="shared" si="33"/>
        <v>1623.3630967456593</v>
      </c>
      <c r="CI99" s="4">
        <f t="shared" si="27"/>
        <v>217544.68716799366</v>
      </c>
      <c r="CK99" s="83">
        <f t="shared" si="17"/>
        <v>366.88478665798306</v>
      </c>
      <c r="CL99" s="1">
        <f t="shared" si="14"/>
        <v>1131.3016216755746</v>
      </c>
      <c r="CM99" s="1">
        <f t="shared" si="15"/>
        <v>764.41683501759144</v>
      </c>
      <c r="CN99" s="83">
        <f t="shared" si="16"/>
        <v>271702.88217864692</v>
      </c>
      <c r="CO99" s="74">
        <f t="shared" si="26"/>
        <v>61</v>
      </c>
    </row>
    <row r="100" spans="1:93" hidden="1" x14ac:dyDescent="0.35">
      <c r="A100" s="74">
        <f t="shared" si="7"/>
        <v>62</v>
      </c>
      <c r="B100" s="75">
        <f t="shared" si="8"/>
        <v>3.5000000000000003E-2</v>
      </c>
      <c r="C100" s="76">
        <f t="shared" si="9"/>
        <v>662.70844544710019</v>
      </c>
      <c r="D100" s="77">
        <f t="shared" si="10"/>
        <v>2262.6032433511491</v>
      </c>
      <c r="E100" s="76">
        <f t="shared" si="11"/>
        <v>0</v>
      </c>
      <c r="F100" s="76"/>
      <c r="G100" s="76">
        <f t="shared" si="21"/>
        <v>0</v>
      </c>
      <c r="H100" s="76">
        <f t="shared" si="12"/>
        <v>1599.894797904049</v>
      </c>
      <c r="I100" s="91">
        <f t="shared" si="13"/>
        <v>225614.42935538746</v>
      </c>
      <c r="J100" s="16"/>
      <c r="M100" s="95"/>
      <c r="N100" s="85"/>
      <c r="O100" s="87">
        <f t="shared" ref="O100:O109" si="34">O99-($O$98-$O$110)/12</f>
        <v>212693.14921032701</v>
      </c>
      <c r="P100" s="41"/>
      <c r="Q100" s="80">
        <f t="shared" si="19"/>
        <v>225614.42935538746</v>
      </c>
      <c r="R100" s="18"/>
      <c r="S100" s="90">
        <f>SUM($C$39:C100)</f>
        <v>49395.830443158848</v>
      </c>
      <c r="T100" s="81"/>
      <c r="U100" s="80">
        <f>SUM($CD$31:CD94)</f>
        <v>49395.830443158848</v>
      </c>
      <c r="V100" s="18"/>
      <c r="W100" s="18"/>
      <c r="X100" s="18"/>
      <c r="AC100" s="3" t="s">
        <v>45</v>
      </c>
      <c r="CB100">
        <f t="shared" si="32"/>
        <v>68</v>
      </c>
      <c r="CC100" s="2">
        <f t="shared" si="28"/>
        <v>3.5000000000000003E-2</v>
      </c>
      <c r="CD100" s="4">
        <f t="shared" si="29"/>
        <v>634.50533757331493</v>
      </c>
      <c r="CE100" s="1">
        <f t="shared" si="30"/>
        <v>2262.6032433511491</v>
      </c>
      <c r="CF100" s="4">
        <f t="shared" si="31"/>
        <v>0</v>
      </c>
      <c r="CG100" s="4">
        <f t="shared" si="20"/>
        <v>0</v>
      </c>
      <c r="CH100" s="4">
        <f t="shared" si="33"/>
        <v>1628.0979057778341</v>
      </c>
      <c r="CI100" s="4">
        <f t="shared" si="27"/>
        <v>215916.58926221583</v>
      </c>
      <c r="CK100" s="83">
        <f t="shared" si="17"/>
        <v>365.85547815583084</v>
      </c>
      <c r="CL100" s="1">
        <f t="shared" si="14"/>
        <v>1131.3016216755746</v>
      </c>
      <c r="CM100" s="1">
        <f t="shared" si="15"/>
        <v>765.44614351974371</v>
      </c>
      <c r="CN100" s="83">
        <f t="shared" si="16"/>
        <v>270937.4360351272</v>
      </c>
      <c r="CO100" s="74">
        <f t="shared" si="26"/>
        <v>62</v>
      </c>
    </row>
    <row r="101" spans="1:93" hidden="1" x14ac:dyDescent="0.35">
      <c r="A101" s="74">
        <f t="shared" si="7"/>
        <v>63</v>
      </c>
      <c r="B101" s="75">
        <f t="shared" si="8"/>
        <v>3.5000000000000003E-2</v>
      </c>
      <c r="C101" s="76">
        <f t="shared" si="9"/>
        <v>658.04208561988014</v>
      </c>
      <c r="D101" s="77">
        <f t="shared" si="10"/>
        <v>2262.6032433511491</v>
      </c>
      <c r="E101" s="76">
        <f t="shared" si="11"/>
        <v>0</v>
      </c>
      <c r="F101" s="76"/>
      <c r="G101" s="76">
        <f t="shared" si="21"/>
        <v>0</v>
      </c>
      <c r="H101" s="76">
        <f t="shared" si="12"/>
        <v>1604.5611577312688</v>
      </c>
      <c r="I101" s="91">
        <f t="shared" si="13"/>
        <v>224009.86819765618</v>
      </c>
      <c r="J101" s="16"/>
      <c r="M101" s="95"/>
      <c r="N101" s="85"/>
      <c r="O101" s="87">
        <f t="shared" si="34"/>
        <v>210842.35918727741</v>
      </c>
      <c r="P101" s="41"/>
      <c r="Q101" s="80">
        <f t="shared" si="19"/>
        <v>224009.86819765618</v>
      </c>
      <c r="R101" s="18"/>
      <c r="S101" s="90">
        <f>SUM($C$39:C101)</f>
        <v>50053.872528778731</v>
      </c>
      <c r="T101" s="81"/>
      <c r="U101" s="80">
        <f>SUM($CD$31:CD95)</f>
        <v>50053.872528778731</v>
      </c>
      <c r="V101" s="18"/>
      <c r="W101" s="18"/>
      <c r="X101" s="18"/>
      <c r="AC101" s="3" t="s">
        <v>45</v>
      </c>
      <c r="CB101">
        <f t="shared" si="32"/>
        <v>69</v>
      </c>
      <c r="CC101" s="2">
        <f t="shared" si="28"/>
        <v>3.5000000000000003E-2</v>
      </c>
      <c r="CD101" s="4">
        <f t="shared" si="29"/>
        <v>629.75671868146287</v>
      </c>
      <c r="CE101" s="1">
        <f t="shared" si="30"/>
        <v>2262.6032433511491</v>
      </c>
      <c r="CF101" s="4">
        <f t="shared" si="31"/>
        <v>0</v>
      </c>
      <c r="CG101" s="4">
        <f t="shared" si="20"/>
        <v>0</v>
      </c>
      <c r="CH101" s="4">
        <f t="shared" si="33"/>
        <v>1632.8465246696862</v>
      </c>
      <c r="CI101" s="4">
        <f t="shared" si="27"/>
        <v>214283.74273754616</v>
      </c>
      <c r="CK101" s="83">
        <f t="shared" si="17"/>
        <v>364.82478366118869</v>
      </c>
      <c r="CL101" s="1">
        <f t="shared" si="14"/>
        <v>1131.3016216755746</v>
      </c>
      <c r="CM101" s="1">
        <f t="shared" si="15"/>
        <v>766.47683801438586</v>
      </c>
      <c r="CN101" s="83">
        <f t="shared" si="16"/>
        <v>270170.95919711282</v>
      </c>
      <c r="CO101" s="74">
        <f t="shared" si="26"/>
        <v>63</v>
      </c>
    </row>
    <row r="102" spans="1:93" hidden="1" x14ac:dyDescent="0.35">
      <c r="A102" s="74">
        <f t="shared" si="7"/>
        <v>64</v>
      </c>
      <c r="B102" s="75">
        <f t="shared" si="8"/>
        <v>3.5000000000000003E-2</v>
      </c>
      <c r="C102" s="76">
        <f t="shared" si="9"/>
        <v>653.36211557649722</v>
      </c>
      <c r="D102" s="77">
        <f t="shared" si="10"/>
        <v>2262.6032433511491</v>
      </c>
      <c r="E102" s="76">
        <f t="shared" si="11"/>
        <v>0</v>
      </c>
      <c r="F102" s="76"/>
      <c r="G102" s="76">
        <f t="shared" si="21"/>
        <v>0</v>
      </c>
      <c r="H102" s="76">
        <f t="shared" si="12"/>
        <v>1609.2411277746519</v>
      </c>
      <c r="I102" s="91">
        <f t="shared" si="13"/>
        <v>222400.62706988154</v>
      </c>
      <c r="J102" s="16"/>
      <c r="M102" s="95"/>
      <c r="N102" s="85"/>
      <c r="O102" s="87">
        <f t="shared" si="34"/>
        <v>208991.56916422781</v>
      </c>
      <c r="P102" s="41"/>
      <c r="Q102" s="80">
        <f t="shared" si="19"/>
        <v>222400.62706988154</v>
      </c>
      <c r="R102" s="18"/>
      <c r="S102" s="90">
        <f>SUM($C$39:C102)</f>
        <v>50707.234644355231</v>
      </c>
      <c r="T102" s="81"/>
      <c r="U102" s="80">
        <f>SUM($CD$31:CD96)</f>
        <v>50707.234644355231</v>
      </c>
      <c r="V102" s="18"/>
      <c r="W102" s="18"/>
      <c r="X102" s="18"/>
      <c r="AC102" s="3" t="s">
        <v>45</v>
      </c>
      <c r="CB102">
        <f t="shared" si="32"/>
        <v>70</v>
      </c>
      <c r="CC102" s="2">
        <f t="shared" si="28"/>
        <v>3.5000000000000003E-2</v>
      </c>
      <c r="CD102" s="4">
        <f t="shared" si="29"/>
        <v>624.99424965117635</v>
      </c>
      <c r="CE102" s="1">
        <f t="shared" si="30"/>
        <v>2262.6032433511491</v>
      </c>
      <c r="CF102" s="4">
        <f t="shared" si="31"/>
        <v>0</v>
      </c>
      <c r="CG102" s="4">
        <f t="shared" si="20"/>
        <v>0</v>
      </c>
      <c r="CH102" s="4">
        <f t="shared" si="33"/>
        <v>1637.6089936999729</v>
      </c>
      <c r="CI102" s="4">
        <f t="shared" si="27"/>
        <v>212646.13374384618</v>
      </c>
      <c r="CK102" s="83">
        <f t="shared" si="17"/>
        <v>363.792701307779</v>
      </c>
      <c r="CL102" s="1">
        <f t="shared" si="14"/>
        <v>1131.3016216755746</v>
      </c>
      <c r="CM102" s="1">
        <f t="shared" si="15"/>
        <v>767.50892036779555</v>
      </c>
      <c r="CN102" s="83">
        <f t="shared" si="16"/>
        <v>269403.45027674502</v>
      </c>
      <c r="CO102" s="74">
        <f t="shared" si="26"/>
        <v>64</v>
      </c>
    </row>
    <row r="103" spans="1:93" hidden="1" x14ac:dyDescent="0.35">
      <c r="A103" s="74">
        <f t="shared" si="7"/>
        <v>65</v>
      </c>
      <c r="B103" s="75">
        <f t="shared" si="8"/>
        <v>3.5000000000000003E-2</v>
      </c>
      <c r="C103" s="76">
        <f t="shared" si="9"/>
        <v>648.66849562048787</v>
      </c>
      <c r="D103" s="77">
        <f t="shared" si="10"/>
        <v>2262.6032433511491</v>
      </c>
      <c r="E103" s="76">
        <f t="shared" si="11"/>
        <v>0</v>
      </c>
      <c r="F103" s="76"/>
      <c r="G103" s="76">
        <f t="shared" si="21"/>
        <v>0</v>
      </c>
      <c r="H103" s="76">
        <f t="shared" si="12"/>
        <v>1613.9347477306612</v>
      </c>
      <c r="I103" s="91">
        <f t="shared" si="13"/>
        <v>220786.69232215086</v>
      </c>
      <c r="J103" s="16"/>
      <c r="M103" s="95"/>
      <c r="N103" s="85"/>
      <c r="O103" s="87">
        <f t="shared" si="34"/>
        <v>207140.77914117821</v>
      </c>
      <c r="P103" s="41"/>
      <c r="Q103" s="80">
        <f t="shared" si="19"/>
        <v>220786.69232215086</v>
      </c>
      <c r="R103" s="18"/>
      <c r="S103" s="90">
        <f>SUM($C$39:C103)</f>
        <v>51355.903139975715</v>
      </c>
      <c r="T103" s="81"/>
      <c r="U103" s="80">
        <f>SUM($CD$31:CD97)</f>
        <v>51355.903139975715</v>
      </c>
      <c r="V103" s="18"/>
      <c r="W103" s="18"/>
      <c r="X103" s="18"/>
      <c r="AC103" s="3" t="s">
        <v>45</v>
      </c>
      <c r="CB103">
        <f t="shared" si="32"/>
        <v>71</v>
      </c>
      <c r="CC103" s="2">
        <f t="shared" si="28"/>
        <v>3.5000000000000003E-2</v>
      </c>
      <c r="CD103" s="4">
        <f t="shared" si="29"/>
        <v>620.21789008621806</v>
      </c>
      <c r="CE103" s="1">
        <f t="shared" si="30"/>
        <v>2262.6032433511491</v>
      </c>
      <c r="CF103" s="4">
        <f t="shared" si="31"/>
        <v>0</v>
      </c>
      <c r="CG103" s="4">
        <f t="shared" si="20"/>
        <v>0</v>
      </c>
      <c r="CH103" s="4">
        <f t="shared" si="33"/>
        <v>1642.3853532649309</v>
      </c>
      <c r="CI103" s="4">
        <f t="shared" si="27"/>
        <v>211003.74839058126</v>
      </c>
      <c r="CK103" s="83">
        <f t="shared" si="17"/>
        <v>362.75922922681156</v>
      </c>
      <c r="CL103" s="1">
        <f t="shared" si="14"/>
        <v>1131.3016216755746</v>
      </c>
      <c r="CM103" s="1">
        <f t="shared" si="15"/>
        <v>768.54239244876294</v>
      </c>
      <c r="CN103" s="83">
        <f t="shared" si="16"/>
        <v>268634.90788429626</v>
      </c>
      <c r="CO103" s="74">
        <f t="shared" si="26"/>
        <v>65</v>
      </c>
    </row>
    <row r="104" spans="1:93" hidden="1" x14ac:dyDescent="0.35">
      <c r="A104" s="74">
        <f t="shared" ref="A104:A167" si="35">IF(I103&lt;1,"",A103+1)</f>
        <v>66</v>
      </c>
      <c r="B104" s="75">
        <f t="shared" ref="B104:B167" si="36">IF(I103&lt;1,"",$E$7)</f>
        <v>3.5000000000000003E-2</v>
      </c>
      <c r="C104" s="76">
        <f t="shared" ref="C104:C167" si="37">IF(I103&lt;1,0,(I103*(B104*30)/360))</f>
        <v>643.96118593960671</v>
      </c>
      <c r="D104" s="77">
        <f t="shared" ref="D104:D167" si="38">IF(I103 &gt; 1, IF(I103-D103&lt;1,(I103+C104),$E$9), 0)</f>
        <v>2262.6032433511491</v>
      </c>
      <c r="E104" s="76">
        <f t="shared" ref="E104:E136" si="39">IF(I103&lt;1,"",$E$14)</f>
        <v>0</v>
      </c>
      <c r="F104" s="76"/>
      <c r="G104" s="76">
        <f t="shared" si="21"/>
        <v>0</v>
      </c>
      <c r="H104" s="76">
        <f t="shared" ref="H104:H167" si="40">IF(I103&lt;1,0,IF((D104+E104+G104)-C104&gt;=(I103),(I103),(D104+E104+G104)-C104))</f>
        <v>1618.6420574115423</v>
      </c>
      <c r="I104" s="91">
        <f t="shared" ref="I104:I167" si="41">IF(I103-H104&lt;1,0,I103-H104)</f>
        <v>219168.05026473932</v>
      </c>
      <c r="J104" s="16"/>
      <c r="M104" s="95"/>
      <c r="N104" s="85"/>
      <c r="O104" s="87">
        <f t="shared" si="34"/>
        <v>205289.98911812861</v>
      </c>
      <c r="P104" s="41"/>
      <c r="Q104" s="80">
        <f t="shared" si="19"/>
        <v>219168.05026473932</v>
      </c>
      <c r="R104" s="18"/>
      <c r="S104" s="90">
        <f>SUM($C$39:C104)</f>
        <v>51999.864325915325</v>
      </c>
      <c r="T104" s="81"/>
      <c r="U104" s="80">
        <f>SUM($CD$31:CD98)</f>
        <v>51999.864325915325</v>
      </c>
      <c r="V104" s="18"/>
      <c r="W104" s="18"/>
      <c r="X104" s="18"/>
      <c r="AC104" s="3" t="s">
        <v>45</v>
      </c>
      <c r="CB104">
        <f t="shared" si="32"/>
        <v>72</v>
      </c>
      <c r="CC104" s="2">
        <f t="shared" si="28"/>
        <v>3.5000000000000003E-2</v>
      </c>
      <c r="CD104" s="4">
        <f t="shared" si="29"/>
        <v>615.42759947252864</v>
      </c>
      <c r="CE104" s="1">
        <f t="shared" si="30"/>
        <v>2262.6032433511491</v>
      </c>
      <c r="CF104" s="4">
        <f t="shared" si="31"/>
        <v>0</v>
      </c>
      <c r="CG104" s="4">
        <f t="shared" si="20"/>
        <v>0</v>
      </c>
      <c r="CH104" s="4">
        <f t="shared" si="33"/>
        <v>1647.1756438786206</v>
      </c>
      <c r="CI104" s="4">
        <f t="shared" si="27"/>
        <v>209356.57274670264</v>
      </c>
      <c r="CK104" s="83">
        <f t="shared" si="17"/>
        <v>361.72436554697947</v>
      </c>
      <c r="CL104" s="1">
        <f t="shared" ref="CL104:CL167" si="42">$D$39/2</f>
        <v>1131.3016216755746</v>
      </c>
      <c r="CM104" s="1">
        <f t="shared" ref="CM104:CM167" si="43">CL104-CK104</f>
        <v>769.57725612859508</v>
      </c>
      <c r="CN104" s="83">
        <f t="shared" ref="CN104:CN167" si="44">IF(CN103-CM104&lt;0,0,CN103-CM104)</f>
        <v>267865.33062816766</v>
      </c>
      <c r="CO104" s="74">
        <f t="shared" si="26"/>
        <v>66</v>
      </c>
    </row>
    <row r="105" spans="1:93" hidden="1" x14ac:dyDescent="0.35">
      <c r="A105" s="74">
        <f t="shared" si="35"/>
        <v>67</v>
      </c>
      <c r="B105" s="75">
        <f t="shared" si="36"/>
        <v>3.5000000000000003E-2</v>
      </c>
      <c r="C105" s="76">
        <f t="shared" si="37"/>
        <v>639.24014660548971</v>
      </c>
      <c r="D105" s="77">
        <f t="shared" si="38"/>
        <v>2262.6032433511491</v>
      </c>
      <c r="E105" s="76">
        <f t="shared" si="39"/>
        <v>0</v>
      </c>
      <c r="F105" s="76"/>
      <c r="G105" s="76">
        <f t="shared" si="21"/>
        <v>0</v>
      </c>
      <c r="H105" s="76">
        <f t="shared" si="40"/>
        <v>1623.3630967456593</v>
      </c>
      <c r="I105" s="91">
        <f t="shared" si="41"/>
        <v>217544.68716799366</v>
      </c>
      <c r="J105" s="16"/>
      <c r="M105" s="95"/>
      <c r="N105" s="85"/>
      <c r="O105" s="87">
        <f t="shared" si="34"/>
        <v>203439.19909507901</v>
      </c>
      <c r="P105" s="41"/>
      <c r="Q105" s="80">
        <f t="shared" si="19"/>
        <v>217544.68716799366</v>
      </c>
      <c r="R105" s="18"/>
      <c r="S105" s="90">
        <f>SUM($C$39:C105)</f>
        <v>52639.104472520812</v>
      </c>
      <c r="T105" s="81"/>
      <c r="U105" s="80">
        <f>SUM($CD$31:CD99)</f>
        <v>52639.104472520812</v>
      </c>
      <c r="V105" s="18"/>
      <c r="W105" s="18"/>
      <c r="X105" s="18"/>
      <c r="AC105" s="3" t="s">
        <v>45</v>
      </c>
      <c r="CB105">
        <f t="shared" si="32"/>
        <v>73</v>
      </c>
      <c r="CC105" s="2">
        <f t="shared" si="28"/>
        <v>3.5000000000000003E-2</v>
      </c>
      <c r="CD105" s="4">
        <f t="shared" si="29"/>
        <v>610.62333717788272</v>
      </c>
      <c r="CE105" s="1">
        <f t="shared" si="30"/>
        <v>2262.6032433511491</v>
      </c>
      <c r="CF105" s="4">
        <f t="shared" si="31"/>
        <v>0</v>
      </c>
      <c r="CG105" s="4">
        <f t="shared" si="20"/>
        <v>0</v>
      </c>
      <c r="CH105" s="4">
        <f t="shared" si="33"/>
        <v>1651.9799061732665</v>
      </c>
      <c r="CI105" s="4">
        <f t="shared" si="27"/>
        <v>207704.59284052937</v>
      </c>
      <c r="CK105" s="83">
        <f t="shared" ref="CK105:CK168" si="45">(CN104*($CK$37*13.85))/360</f>
        <v>360.68810839445632</v>
      </c>
      <c r="CL105" s="1">
        <f t="shared" si="42"/>
        <v>1131.3016216755746</v>
      </c>
      <c r="CM105" s="1">
        <f t="shared" si="43"/>
        <v>770.61351328111823</v>
      </c>
      <c r="CN105" s="83">
        <f t="shared" si="44"/>
        <v>267094.71711488656</v>
      </c>
      <c r="CO105" s="74">
        <f t="shared" si="26"/>
        <v>67</v>
      </c>
    </row>
    <row r="106" spans="1:93" hidden="1" x14ac:dyDescent="0.35">
      <c r="A106" s="74">
        <f t="shared" si="35"/>
        <v>68</v>
      </c>
      <c r="B106" s="75">
        <f t="shared" si="36"/>
        <v>3.5000000000000003E-2</v>
      </c>
      <c r="C106" s="76">
        <f t="shared" si="37"/>
        <v>634.50533757331493</v>
      </c>
      <c r="D106" s="77">
        <f t="shared" si="38"/>
        <v>2262.6032433511491</v>
      </c>
      <c r="E106" s="76">
        <f t="shared" si="39"/>
        <v>0</v>
      </c>
      <c r="F106" s="76"/>
      <c r="G106" s="76">
        <f t="shared" si="21"/>
        <v>0</v>
      </c>
      <c r="H106" s="76">
        <f t="shared" si="40"/>
        <v>1628.0979057778341</v>
      </c>
      <c r="I106" s="91">
        <f t="shared" si="41"/>
        <v>215916.58926221583</v>
      </c>
      <c r="J106" s="16"/>
      <c r="M106" s="95"/>
      <c r="N106" s="85"/>
      <c r="O106" s="87">
        <f t="shared" si="34"/>
        <v>201588.4090720294</v>
      </c>
      <c r="P106" s="41"/>
      <c r="Q106" s="80">
        <f t="shared" si="19"/>
        <v>215916.58926221583</v>
      </c>
      <c r="R106" s="18"/>
      <c r="S106" s="90">
        <f>SUM($C$39:C106)</f>
        <v>53273.609810094124</v>
      </c>
      <c r="T106" s="81"/>
      <c r="U106" s="80">
        <f>SUM($CD$31:CD100)</f>
        <v>53273.609810094124</v>
      </c>
      <c r="V106" s="18"/>
      <c r="W106" s="18"/>
      <c r="X106" s="18"/>
      <c r="AC106" s="3" t="s">
        <v>45</v>
      </c>
      <c r="CB106">
        <f t="shared" si="32"/>
        <v>74</v>
      </c>
      <c r="CC106" s="2">
        <f t="shared" si="28"/>
        <v>3.5000000000000003E-2</v>
      </c>
      <c r="CD106" s="4">
        <f t="shared" si="29"/>
        <v>605.80506245154402</v>
      </c>
      <c r="CE106" s="1">
        <f t="shared" si="30"/>
        <v>2262.6032433511491</v>
      </c>
      <c r="CF106" s="4">
        <f t="shared" si="31"/>
        <v>0</v>
      </c>
      <c r="CG106" s="4">
        <f t="shared" si="20"/>
        <v>0</v>
      </c>
      <c r="CH106" s="4">
        <f t="shared" si="33"/>
        <v>1656.7981808996051</v>
      </c>
      <c r="CI106" s="4">
        <f t="shared" si="27"/>
        <v>206047.79465962976</v>
      </c>
      <c r="CK106" s="83">
        <f t="shared" si="45"/>
        <v>359.65045589289241</v>
      </c>
      <c r="CL106" s="1">
        <f t="shared" si="42"/>
        <v>1131.3016216755746</v>
      </c>
      <c r="CM106" s="1">
        <f t="shared" si="43"/>
        <v>771.65116578268214</v>
      </c>
      <c r="CN106" s="83">
        <f t="shared" si="44"/>
        <v>266323.06594910385</v>
      </c>
      <c r="CO106" s="74">
        <f t="shared" si="26"/>
        <v>68</v>
      </c>
    </row>
    <row r="107" spans="1:93" hidden="1" x14ac:dyDescent="0.35">
      <c r="A107" s="74">
        <f t="shared" si="35"/>
        <v>69</v>
      </c>
      <c r="B107" s="75">
        <f t="shared" si="36"/>
        <v>3.5000000000000003E-2</v>
      </c>
      <c r="C107" s="76">
        <f t="shared" si="37"/>
        <v>629.75671868146287</v>
      </c>
      <c r="D107" s="77">
        <f t="shared" si="38"/>
        <v>2262.6032433511491</v>
      </c>
      <c r="E107" s="76">
        <f t="shared" si="39"/>
        <v>0</v>
      </c>
      <c r="F107" s="76"/>
      <c r="G107" s="76">
        <f t="shared" si="21"/>
        <v>0</v>
      </c>
      <c r="H107" s="76">
        <f t="shared" si="40"/>
        <v>1632.8465246696862</v>
      </c>
      <c r="I107" s="91">
        <f t="shared" si="41"/>
        <v>214283.74273754616</v>
      </c>
      <c r="J107" s="16"/>
      <c r="M107" s="95"/>
      <c r="N107" s="85"/>
      <c r="O107" s="87">
        <f t="shared" si="34"/>
        <v>199737.6190489798</v>
      </c>
      <c r="P107" s="41"/>
      <c r="Q107" s="80">
        <f t="shared" si="19"/>
        <v>214283.74273754616</v>
      </c>
      <c r="R107" s="18"/>
      <c r="S107" s="90">
        <f>SUM($C$39:C107)</f>
        <v>53903.366528775587</v>
      </c>
      <c r="T107" s="81"/>
      <c r="U107" s="80">
        <f>SUM($CD$31:CD101)</f>
        <v>53903.366528775587</v>
      </c>
      <c r="V107" s="18"/>
      <c r="W107" s="18"/>
      <c r="X107" s="18"/>
      <c r="AC107" s="3" t="s">
        <v>45</v>
      </c>
      <c r="CB107">
        <f t="shared" si="32"/>
        <v>75</v>
      </c>
      <c r="CC107" s="2">
        <f t="shared" si="28"/>
        <v>3.5000000000000003E-2</v>
      </c>
      <c r="CD107" s="4">
        <f t="shared" si="29"/>
        <v>600.9727344239202</v>
      </c>
      <c r="CE107" s="1">
        <f t="shared" si="30"/>
        <v>2262.6032433511491</v>
      </c>
      <c r="CF107" s="4">
        <f t="shared" si="31"/>
        <v>0</v>
      </c>
      <c r="CG107" s="4">
        <f t="shared" si="20"/>
        <v>0</v>
      </c>
      <c r="CH107" s="4">
        <f t="shared" si="33"/>
        <v>1661.6305089272289</v>
      </c>
      <c r="CI107" s="4">
        <f t="shared" si="27"/>
        <v>204386.16415070253</v>
      </c>
      <c r="CK107" s="83">
        <f t="shared" si="45"/>
        <v>358.61140616341135</v>
      </c>
      <c r="CL107" s="1">
        <f t="shared" si="42"/>
        <v>1131.3016216755746</v>
      </c>
      <c r="CM107" s="1">
        <f t="shared" si="43"/>
        <v>772.69021551216315</v>
      </c>
      <c r="CN107" s="83">
        <f t="shared" si="44"/>
        <v>265550.37573359167</v>
      </c>
      <c r="CO107" s="74">
        <f t="shared" si="26"/>
        <v>69</v>
      </c>
    </row>
    <row r="108" spans="1:93" hidden="1" x14ac:dyDescent="0.35">
      <c r="A108" s="74">
        <f t="shared" si="35"/>
        <v>70</v>
      </c>
      <c r="B108" s="75">
        <f t="shared" si="36"/>
        <v>3.5000000000000003E-2</v>
      </c>
      <c r="C108" s="76">
        <f t="shared" si="37"/>
        <v>624.99424965117635</v>
      </c>
      <c r="D108" s="77">
        <f t="shared" si="38"/>
        <v>2262.6032433511491</v>
      </c>
      <c r="E108" s="76">
        <f t="shared" si="39"/>
        <v>0</v>
      </c>
      <c r="F108" s="76"/>
      <c r="G108" s="76">
        <f t="shared" si="21"/>
        <v>0</v>
      </c>
      <c r="H108" s="76">
        <f t="shared" si="40"/>
        <v>1637.6089936999729</v>
      </c>
      <c r="I108" s="91">
        <f t="shared" si="41"/>
        <v>212646.13374384618</v>
      </c>
      <c r="J108" s="16"/>
      <c r="M108" s="95"/>
      <c r="N108" s="85"/>
      <c r="O108" s="87">
        <f t="shared" si="34"/>
        <v>197886.8290259302</v>
      </c>
      <c r="P108" s="41"/>
      <c r="Q108" s="80">
        <f t="shared" si="19"/>
        <v>212646.13374384618</v>
      </c>
      <c r="R108" s="18"/>
      <c r="S108" s="90">
        <f>SUM($C$39:C108)</f>
        <v>54528.360778426766</v>
      </c>
      <c r="T108" s="81"/>
      <c r="U108" s="80">
        <f>SUM($CD$31:CD102)</f>
        <v>54528.360778426766</v>
      </c>
      <c r="V108" s="18"/>
      <c r="W108" s="18"/>
      <c r="X108" s="18"/>
      <c r="AC108" s="3" t="s">
        <v>45</v>
      </c>
      <c r="CB108">
        <f t="shared" si="32"/>
        <v>76</v>
      </c>
      <c r="CC108" s="2">
        <f t="shared" si="28"/>
        <v>3.5000000000000003E-2</v>
      </c>
      <c r="CD108" s="4">
        <f t="shared" si="29"/>
        <v>596.12631210621578</v>
      </c>
      <c r="CE108" s="1">
        <f t="shared" si="30"/>
        <v>2262.6032433511491</v>
      </c>
      <c r="CF108" s="4">
        <f t="shared" si="31"/>
        <v>0</v>
      </c>
      <c r="CG108" s="4">
        <f t="shared" si="20"/>
        <v>0</v>
      </c>
      <c r="CH108" s="4">
        <f t="shared" si="33"/>
        <v>1666.4769312449334</v>
      </c>
      <c r="CI108" s="4">
        <f t="shared" si="27"/>
        <v>202719.68721945761</v>
      </c>
      <c r="CK108" s="83">
        <f t="shared" si="45"/>
        <v>357.57095732460715</v>
      </c>
      <c r="CL108" s="1">
        <f t="shared" si="42"/>
        <v>1131.3016216755746</v>
      </c>
      <c r="CM108" s="1">
        <f t="shared" si="43"/>
        <v>773.73066435096734</v>
      </c>
      <c r="CN108" s="83">
        <f t="shared" si="44"/>
        <v>264776.64506924071</v>
      </c>
      <c r="CO108" s="74">
        <f t="shared" si="26"/>
        <v>70</v>
      </c>
    </row>
    <row r="109" spans="1:93" hidden="1" x14ac:dyDescent="0.35">
      <c r="A109" s="74">
        <f t="shared" si="35"/>
        <v>71</v>
      </c>
      <c r="B109" s="75">
        <f t="shared" si="36"/>
        <v>3.5000000000000003E-2</v>
      </c>
      <c r="C109" s="76">
        <f t="shared" si="37"/>
        <v>620.21789008621806</v>
      </c>
      <c r="D109" s="77">
        <f t="shared" si="38"/>
        <v>2262.6032433511491</v>
      </c>
      <c r="E109" s="76">
        <f t="shared" si="39"/>
        <v>0</v>
      </c>
      <c r="F109" s="76"/>
      <c r="G109" s="76">
        <f t="shared" si="21"/>
        <v>0</v>
      </c>
      <c r="H109" s="76">
        <f t="shared" si="40"/>
        <v>1642.3853532649309</v>
      </c>
      <c r="I109" s="91">
        <f t="shared" si="41"/>
        <v>211003.74839058126</v>
      </c>
      <c r="J109" s="16"/>
      <c r="M109" s="95"/>
      <c r="N109" s="85"/>
      <c r="O109" s="87">
        <f t="shared" si="34"/>
        <v>196036.0390028806</v>
      </c>
      <c r="P109" s="41"/>
      <c r="Q109" s="80">
        <f t="shared" ref="Q109:Q172" si="46">CI103</f>
        <v>211003.74839058126</v>
      </c>
      <c r="R109" s="18"/>
      <c r="S109" s="90">
        <f>SUM($C$39:C109)</f>
        <v>55148.578668512986</v>
      </c>
      <c r="T109" s="81"/>
      <c r="U109" s="80">
        <f>SUM($CD$31:CD103)</f>
        <v>55148.578668512986</v>
      </c>
      <c r="V109" s="18"/>
      <c r="W109" s="18"/>
      <c r="X109" s="18"/>
      <c r="AC109" s="3" t="s">
        <v>45</v>
      </c>
      <c r="CB109">
        <f t="shared" si="32"/>
        <v>77</v>
      </c>
      <c r="CC109" s="2">
        <f t="shared" si="28"/>
        <v>3.5000000000000003E-2</v>
      </c>
      <c r="CD109" s="4">
        <f t="shared" si="29"/>
        <v>591.26575439008468</v>
      </c>
      <c r="CE109" s="1">
        <f t="shared" si="30"/>
        <v>2262.6032433511491</v>
      </c>
      <c r="CF109" s="4">
        <f t="shared" si="31"/>
        <v>0</v>
      </c>
      <c r="CG109" s="4">
        <f t="shared" si="20"/>
        <v>0</v>
      </c>
      <c r="CH109" s="4">
        <f t="shared" si="33"/>
        <v>1671.3374889610645</v>
      </c>
      <c r="CI109" s="4">
        <f t="shared" si="27"/>
        <v>201048.34973049656</v>
      </c>
      <c r="CK109" s="83">
        <f t="shared" si="45"/>
        <v>356.52910749254011</v>
      </c>
      <c r="CL109" s="1">
        <f t="shared" si="42"/>
        <v>1131.3016216755746</v>
      </c>
      <c r="CM109" s="1">
        <f t="shared" si="43"/>
        <v>774.77251418303445</v>
      </c>
      <c r="CN109" s="83">
        <f t="shared" si="44"/>
        <v>264001.87255505769</v>
      </c>
      <c r="CO109" s="74">
        <f t="shared" si="26"/>
        <v>71</v>
      </c>
    </row>
    <row r="110" spans="1:93" hidden="1" x14ac:dyDescent="0.35">
      <c r="A110" s="74">
        <f t="shared" si="35"/>
        <v>72</v>
      </c>
      <c r="B110" s="75">
        <f t="shared" si="36"/>
        <v>3.5000000000000003E-2</v>
      </c>
      <c r="C110" s="76">
        <f t="shared" si="37"/>
        <v>615.42759947252864</v>
      </c>
      <c r="D110" s="77">
        <f t="shared" si="38"/>
        <v>2262.6032433511491</v>
      </c>
      <c r="E110" s="76">
        <f t="shared" si="39"/>
        <v>0</v>
      </c>
      <c r="F110" s="76"/>
      <c r="G110" s="76">
        <f t="shared" si="21"/>
        <v>0</v>
      </c>
      <c r="H110" s="76">
        <f t="shared" si="40"/>
        <v>1647.1756438786206</v>
      </c>
      <c r="I110" s="91">
        <f t="shared" si="41"/>
        <v>209356.57274670264</v>
      </c>
      <c r="J110" s="16"/>
      <c r="M110" s="95"/>
      <c r="N110" s="85" t="s">
        <v>45</v>
      </c>
      <c r="O110" s="87">
        <f>CN194</f>
        <v>194185.24897983111</v>
      </c>
      <c r="P110" s="41"/>
      <c r="Q110" s="80">
        <f t="shared" si="46"/>
        <v>209356.57274670264</v>
      </c>
      <c r="R110" s="18"/>
      <c r="S110" s="90">
        <f>SUM($C$39:C110)</f>
        <v>55764.006267985518</v>
      </c>
      <c r="T110" s="81">
        <v>6</v>
      </c>
      <c r="U110" s="80">
        <f>SUM($CD$31:CD104)</f>
        <v>55764.006267985518</v>
      </c>
      <c r="V110" s="18"/>
      <c r="W110" s="18"/>
      <c r="X110" s="18"/>
      <c r="AC110" s="3" t="s">
        <v>45</v>
      </c>
      <c r="CB110">
        <f t="shared" si="32"/>
        <v>78</v>
      </c>
      <c r="CC110" s="2">
        <f t="shared" si="28"/>
        <v>3.5000000000000003E-2</v>
      </c>
      <c r="CD110" s="4">
        <f t="shared" si="29"/>
        <v>586.3910200472817</v>
      </c>
      <c r="CE110" s="1">
        <f t="shared" si="30"/>
        <v>2262.6032433511491</v>
      </c>
      <c r="CF110" s="4">
        <f t="shared" si="31"/>
        <v>0</v>
      </c>
      <c r="CG110" s="4">
        <f t="shared" si="20"/>
        <v>0</v>
      </c>
      <c r="CH110" s="4">
        <f t="shared" si="33"/>
        <v>1676.2122233038674</v>
      </c>
      <c r="CI110" s="4">
        <f t="shared" si="27"/>
        <v>199372.1375071927</v>
      </c>
      <c r="CK110" s="83">
        <f t="shared" si="45"/>
        <v>355.48585478073392</v>
      </c>
      <c r="CL110" s="1">
        <f t="shared" si="42"/>
        <v>1131.3016216755746</v>
      </c>
      <c r="CM110" s="1">
        <f t="shared" si="43"/>
        <v>775.81576689484064</v>
      </c>
      <c r="CN110" s="83">
        <f t="shared" si="44"/>
        <v>263226.05678816285</v>
      </c>
      <c r="CO110" s="74">
        <f t="shared" si="26"/>
        <v>72</v>
      </c>
    </row>
    <row r="111" spans="1:93" hidden="1" x14ac:dyDescent="0.35">
      <c r="A111" s="74">
        <f t="shared" si="35"/>
        <v>73</v>
      </c>
      <c r="B111" s="75">
        <f t="shared" si="36"/>
        <v>3.5000000000000003E-2</v>
      </c>
      <c r="C111" s="76">
        <f t="shared" si="37"/>
        <v>610.62333717788272</v>
      </c>
      <c r="D111" s="77">
        <f t="shared" si="38"/>
        <v>2262.6032433511491</v>
      </c>
      <c r="E111" s="76">
        <f t="shared" si="39"/>
        <v>0</v>
      </c>
      <c r="F111" s="76"/>
      <c r="G111" s="76">
        <f t="shared" si="21"/>
        <v>0</v>
      </c>
      <c r="H111" s="76">
        <f t="shared" si="40"/>
        <v>1651.9799061732665</v>
      </c>
      <c r="I111" s="91">
        <f t="shared" si="41"/>
        <v>207704.59284052937</v>
      </c>
      <c r="J111" s="16"/>
      <c r="M111" s="95"/>
      <c r="N111" s="85"/>
      <c r="O111" s="87">
        <f>O110-($O$110-$O$122)/12</f>
        <v>192268.56085814943</v>
      </c>
      <c r="P111" s="41"/>
      <c r="Q111" s="80">
        <f t="shared" si="46"/>
        <v>207704.59284052937</v>
      </c>
      <c r="R111" s="18"/>
      <c r="S111" s="90">
        <f>SUM($C$39:C111)</f>
        <v>56374.629605163398</v>
      </c>
      <c r="T111" s="81"/>
      <c r="U111" s="80">
        <f>SUM($CD$31:CD105)</f>
        <v>56374.629605163398</v>
      </c>
      <c r="V111" s="18"/>
      <c r="W111" s="18"/>
      <c r="X111" s="18"/>
      <c r="AC111" s="3" t="s">
        <v>45</v>
      </c>
      <c r="CB111">
        <f t="shared" si="32"/>
        <v>79</v>
      </c>
      <c r="CC111" s="2">
        <f t="shared" si="28"/>
        <v>3.5000000000000003E-2</v>
      </c>
      <c r="CD111" s="4">
        <f t="shared" si="29"/>
        <v>581.5020677293121</v>
      </c>
      <c r="CE111" s="1">
        <f t="shared" si="30"/>
        <v>2262.6032433511491</v>
      </c>
      <c r="CF111" s="4">
        <f t="shared" si="31"/>
        <v>0</v>
      </c>
      <c r="CG111" s="4">
        <f t="shared" si="20"/>
        <v>0</v>
      </c>
      <c r="CH111" s="4">
        <f t="shared" si="33"/>
        <v>1681.101175621837</v>
      </c>
      <c r="CI111" s="4">
        <f t="shared" si="27"/>
        <v>197691.03633157085</v>
      </c>
      <c r="CK111" s="83">
        <f t="shared" si="45"/>
        <v>354.44119730017206</v>
      </c>
      <c r="CL111" s="1">
        <f t="shared" si="42"/>
        <v>1131.3016216755746</v>
      </c>
      <c r="CM111" s="1">
        <f t="shared" si="43"/>
        <v>776.86042437540254</v>
      </c>
      <c r="CN111" s="83">
        <f t="shared" si="44"/>
        <v>262449.19636378746</v>
      </c>
      <c r="CO111" s="74">
        <f t="shared" si="26"/>
        <v>73</v>
      </c>
    </row>
    <row r="112" spans="1:93" hidden="1" x14ac:dyDescent="0.35">
      <c r="A112" s="74">
        <f t="shared" si="35"/>
        <v>74</v>
      </c>
      <c r="B112" s="75">
        <f t="shared" si="36"/>
        <v>3.5000000000000003E-2</v>
      </c>
      <c r="C112" s="76">
        <f t="shared" si="37"/>
        <v>605.80506245154402</v>
      </c>
      <c r="D112" s="77">
        <f t="shared" si="38"/>
        <v>2262.6032433511491</v>
      </c>
      <c r="E112" s="76">
        <f t="shared" si="39"/>
        <v>0</v>
      </c>
      <c r="F112" s="76"/>
      <c r="G112" s="76">
        <f t="shared" si="21"/>
        <v>0</v>
      </c>
      <c r="H112" s="76">
        <f t="shared" si="40"/>
        <v>1656.7981808996051</v>
      </c>
      <c r="I112" s="91">
        <f t="shared" si="41"/>
        <v>206047.79465962976</v>
      </c>
      <c r="J112" s="16"/>
      <c r="M112" s="95"/>
      <c r="N112" s="85"/>
      <c r="O112" s="87">
        <f t="shared" ref="O112:O121" si="47">O111-($O$110-$O$122)/12</f>
        <v>190351.87273646775</v>
      </c>
      <c r="P112" s="41"/>
      <c r="Q112" s="80">
        <f t="shared" si="46"/>
        <v>206047.79465962976</v>
      </c>
      <c r="R112" s="18"/>
      <c r="S112" s="90">
        <f>SUM($C$39:C112)</f>
        <v>56980.434667614943</v>
      </c>
      <c r="T112" s="81"/>
      <c r="U112" s="80">
        <f>SUM($CD$31:CD106)</f>
        <v>56980.434667614943</v>
      </c>
      <c r="V112" s="18"/>
      <c r="W112" s="18"/>
      <c r="X112" s="18"/>
      <c r="AC112" s="3" t="s">
        <v>45</v>
      </c>
      <c r="CB112">
        <f t="shared" si="32"/>
        <v>80</v>
      </c>
      <c r="CC112" s="2">
        <f t="shared" si="28"/>
        <v>3.5000000000000003E-2</v>
      </c>
      <c r="CD112" s="4">
        <f t="shared" si="29"/>
        <v>576.5988559670817</v>
      </c>
      <c r="CE112" s="1">
        <f t="shared" si="30"/>
        <v>2262.6032433511491</v>
      </c>
      <c r="CF112" s="4">
        <f t="shared" si="31"/>
        <v>0</v>
      </c>
      <c r="CG112" s="4">
        <f t="shared" ref="CG112:CG175" si="48">IF(CI111&lt;1,0,CG100)</f>
        <v>0</v>
      </c>
      <c r="CH112" s="4">
        <f t="shared" si="33"/>
        <v>1686.0043873840673</v>
      </c>
      <c r="CI112" s="4">
        <f t="shared" si="27"/>
        <v>196005.03194418678</v>
      </c>
      <c r="CK112" s="83">
        <f t="shared" si="45"/>
        <v>353.3951331592944</v>
      </c>
      <c r="CL112" s="1">
        <f t="shared" si="42"/>
        <v>1131.3016216755746</v>
      </c>
      <c r="CM112" s="1">
        <f t="shared" si="43"/>
        <v>777.90648851628021</v>
      </c>
      <c r="CN112" s="83">
        <f t="shared" si="44"/>
        <v>261671.28987527118</v>
      </c>
      <c r="CO112" s="74">
        <f t="shared" si="26"/>
        <v>74</v>
      </c>
    </row>
    <row r="113" spans="1:93" hidden="1" x14ac:dyDescent="0.35">
      <c r="A113" s="74">
        <f t="shared" si="35"/>
        <v>75</v>
      </c>
      <c r="B113" s="75">
        <f t="shared" si="36"/>
        <v>3.5000000000000003E-2</v>
      </c>
      <c r="C113" s="76">
        <f t="shared" si="37"/>
        <v>600.9727344239202</v>
      </c>
      <c r="D113" s="77">
        <f t="shared" si="38"/>
        <v>2262.6032433511491</v>
      </c>
      <c r="E113" s="76">
        <f t="shared" si="39"/>
        <v>0</v>
      </c>
      <c r="F113" s="76"/>
      <c r="G113" s="76">
        <f t="shared" si="21"/>
        <v>0</v>
      </c>
      <c r="H113" s="76">
        <f t="shared" si="40"/>
        <v>1661.6305089272289</v>
      </c>
      <c r="I113" s="91">
        <f t="shared" si="41"/>
        <v>204386.16415070253</v>
      </c>
      <c r="J113" s="16"/>
      <c r="M113" s="95"/>
      <c r="N113" s="85"/>
      <c r="O113" s="87">
        <f t="shared" si="47"/>
        <v>188435.18461478606</v>
      </c>
      <c r="P113" s="41"/>
      <c r="Q113" s="80">
        <f t="shared" si="46"/>
        <v>204386.16415070253</v>
      </c>
      <c r="R113" s="18"/>
      <c r="S113" s="90">
        <f>SUM($C$39:C113)</f>
        <v>57581.407402038865</v>
      </c>
      <c r="T113" s="81"/>
      <c r="U113" s="80">
        <f>SUM($CD$31:CD107)</f>
        <v>57581.407402038865</v>
      </c>
      <c r="V113" s="18"/>
      <c r="W113" s="18"/>
      <c r="X113" s="18"/>
      <c r="AC113" s="3" t="s">
        <v>45</v>
      </c>
      <c r="CB113">
        <f t="shared" si="32"/>
        <v>81</v>
      </c>
      <c r="CC113" s="2">
        <f t="shared" si="28"/>
        <v>3.5000000000000003E-2</v>
      </c>
      <c r="CD113" s="4">
        <f t="shared" si="29"/>
        <v>571.68134317054478</v>
      </c>
      <c r="CE113" s="1">
        <f t="shared" si="30"/>
        <v>2262.6032433511491</v>
      </c>
      <c r="CF113" s="4">
        <f t="shared" si="31"/>
        <v>0</v>
      </c>
      <c r="CG113" s="4">
        <f t="shared" si="48"/>
        <v>0</v>
      </c>
      <c r="CH113" s="4">
        <f t="shared" si="33"/>
        <v>1690.9219001806043</v>
      </c>
      <c r="CI113" s="4">
        <f t="shared" si="27"/>
        <v>194314.11004400617</v>
      </c>
      <c r="CK113" s="83">
        <f t="shared" si="45"/>
        <v>352.34766046399363</v>
      </c>
      <c r="CL113" s="1">
        <f t="shared" si="42"/>
        <v>1131.3016216755746</v>
      </c>
      <c r="CM113" s="1">
        <f t="shared" si="43"/>
        <v>778.95396121158092</v>
      </c>
      <c r="CN113" s="83">
        <f t="shared" si="44"/>
        <v>260892.3359140596</v>
      </c>
      <c r="CO113" s="74">
        <f t="shared" si="26"/>
        <v>75</v>
      </c>
    </row>
    <row r="114" spans="1:93" hidden="1" x14ac:dyDescent="0.35">
      <c r="A114" s="74">
        <f t="shared" si="35"/>
        <v>76</v>
      </c>
      <c r="B114" s="75">
        <f t="shared" si="36"/>
        <v>3.5000000000000003E-2</v>
      </c>
      <c r="C114" s="76">
        <f t="shared" si="37"/>
        <v>596.12631210621578</v>
      </c>
      <c r="D114" s="77">
        <f t="shared" si="38"/>
        <v>2262.6032433511491</v>
      </c>
      <c r="E114" s="76">
        <f t="shared" si="39"/>
        <v>0</v>
      </c>
      <c r="F114" s="76"/>
      <c r="G114" s="76">
        <f t="shared" si="21"/>
        <v>0</v>
      </c>
      <c r="H114" s="76">
        <f t="shared" si="40"/>
        <v>1666.4769312449334</v>
      </c>
      <c r="I114" s="91">
        <f t="shared" si="41"/>
        <v>202719.68721945761</v>
      </c>
      <c r="J114" s="16"/>
      <c r="M114" s="95"/>
      <c r="N114" s="85"/>
      <c r="O114" s="87">
        <f t="shared" si="47"/>
        <v>186518.49649310438</v>
      </c>
      <c r="P114" s="41"/>
      <c r="Q114" s="80">
        <f t="shared" si="46"/>
        <v>202719.68721945761</v>
      </c>
      <c r="R114" s="18"/>
      <c r="S114" s="90">
        <f>SUM($C$39:C114)</f>
        <v>58177.53371414508</v>
      </c>
      <c r="T114" s="81"/>
      <c r="U114" s="80">
        <f>SUM($CD$31:CD108)</f>
        <v>58177.53371414508</v>
      </c>
      <c r="V114" s="18"/>
      <c r="W114" s="18"/>
      <c r="X114" s="18"/>
      <c r="AC114" s="3" t="s">
        <v>45</v>
      </c>
      <c r="CB114">
        <f t="shared" si="32"/>
        <v>82</v>
      </c>
      <c r="CC114" s="2">
        <f t="shared" si="28"/>
        <v>3.5000000000000003E-2</v>
      </c>
      <c r="CD114" s="4">
        <f t="shared" si="29"/>
        <v>566.7494876283514</v>
      </c>
      <c r="CE114" s="1">
        <f t="shared" si="30"/>
        <v>2262.6032433511491</v>
      </c>
      <c r="CF114" s="4">
        <f t="shared" si="31"/>
        <v>0</v>
      </c>
      <c r="CG114" s="4">
        <f t="shared" si="48"/>
        <v>0</v>
      </c>
      <c r="CH114" s="4">
        <f t="shared" si="33"/>
        <v>1695.8537557227978</v>
      </c>
      <c r="CI114" s="4">
        <f t="shared" si="27"/>
        <v>192618.25628828336</v>
      </c>
      <c r="CK114" s="83">
        <f t="shared" si="45"/>
        <v>351.29877731761223</v>
      </c>
      <c r="CL114" s="1">
        <f t="shared" si="42"/>
        <v>1131.3016216755746</v>
      </c>
      <c r="CM114" s="1">
        <f t="shared" si="43"/>
        <v>780.00284435796232</v>
      </c>
      <c r="CN114" s="83">
        <f t="shared" si="44"/>
        <v>260112.33306970165</v>
      </c>
      <c r="CO114" s="74">
        <f t="shared" si="26"/>
        <v>76</v>
      </c>
    </row>
    <row r="115" spans="1:93" hidden="1" x14ac:dyDescent="0.35">
      <c r="A115" s="74">
        <f t="shared" si="35"/>
        <v>77</v>
      </c>
      <c r="B115" s="75">
        <f t="shared" si="36"/>
        <v>3.5000000000000003E-2</v>
      </c>
      <c r="C115" s="76">
        <f t="shared" si="37"/>
        <v>591.26575439008468</v>
      </c>
      <c r="D115" s="77">
        <f t="shared" si="38"/>
        <v>2262.6032433511491</v>
      </c>
      <c r="E115" s="76">
        <f t="shared" si="39"/>
        <v>0</v>
      </c>
      <c r="F115" s="76"/>
      <c r="G115" s="76">
        <f t="shared" ref="G115:G178" si="49">IF(I114&gt;1,IF(G103&gt;1,IF(I114&lt;$E$15,(I114-D115+C115),G103),0),0)</f>
        <v>0</v>
      </c>
      <c r="H115" s="76">
        <f t="shared" si="40"/>
        <v>1671.3374889610645</v>
      </c>
      <c r="I115" s="91">
        <f t="shared" si="41"/>
        <v>201048.34973049656</v>
      </c>
      <c r="J115" s="16"/>
      <c r="M115" s="95"/>
      <c r="N115" s="85"/>
      <c r="O115" s="87">
        <f t="shared" si="47"/>
        <v>184601.8083714227</v>
      </c>
      <c r="P115" s="41"/>
      <c r="Q115" s="80">
        <f t="shared" si="46"/>
        <v>201048.34973049656</v>
      </c>
      <c r="R115" s="18"/>
      <c r="S115" s="90">
        <f>SUM($C$39:C115)</f>
        <v>58768.799468535166</v>
      </c>
      <c r="T115" s="81"/>
      <c r="U115" s="80">
        <f>SUM($CD$31:CD109)</f>
        <v>58768.799468535166</v>
      </c>
      <c r="V115" s="18"/>
      <c r="W115" s="18"/>
      <c r="X115" s="18"/>
      <c r="AC115" s="3" t="s">
        <v>45</v>
      </c>
      <c r="CB115">
        <f t="shared" si="32"/>
        <v>83</v>
      </c>
      <c r="CC115" s="2">
        <f t="shared" si="28"/>
        <v>3.5000000000000003E-2</v>
      </c>
      <c r="CD115" s="4">
        <f t="shared" si="29"/>
        <v>561.80324750749321</v>
      </c>
      <c r="CE115" s="1">
        <f t="shared" si="30"/>
        <v>2262.6032433511491</v>
      </c>
      <c r="CF115" s="4">
        <f t="shared" si="31"/>
        <v>0</v>
      </c>
      <c r="CG115" s="4">
        <f t="shared" si="48"/>
        <v>0</v>
      </c>
      <c r="CH115" s="4">
        <f t="shared" si="33"/>
        <v>1700.7999958436558</v>
      </c>
      <c r="CI115" s="4">
        <f t="shared" si="27"/>
        <v>190917.45629243972</v>
      </c>
      <c r="CK115" s="83">
        <f t="shared" si="45"/>
        <v>350.24848182093854</v>
      </c>
      <c r="CL115" s="1">
        <f t="shared" si="42"/>
        <v>1131.3016216755746</v>
      </c>
      <c r="CM115" s="1">
        <f t="shared" si="43"/>
        <v>781.05313985463602</v>
      </c>
      <c r="CN115" s="83">
        <f t="shared" si="44"/>
        <v>259331.27992984702</v>
      </c>
      <c r="CO115" s="74">
        <f t="shared" si="26"/>
        <v>77</v>
      </c>
    </row>
    <row r="116" spans="1:93" hidden="1" x14ac:dyDescent="0.35">
      <c r="A116" s="74">
        <f t="shared" si="35"/>
        <v>78</v>
      </c>
      <c r="B116" s="75">
        <f t="shared" si="36"/>
        <v>3.5000000000000003E-2</v>
      </c>
      <c r="C116" s="76">
        <f t="shared" si="37"/>
        <v>586.3910200472817</v>
      </c>
      <c r="D116" s="77">
        <f t="shared" si="38"/>
        <v>2262.6032433511491</v>
      </c>
      <c r="E116" s="76">
        <f t="shared" si="39"/>
        <v>0</v>
      </c>
      <c r="F116" s="76"/>
      <c r="G116" s="76">
        <f t="shared" si="49"/>
        <v>0</v>
      </c>
      <c r="H116" s="76">
        <f t="shared" si="40"/>
        <v>1676.2122233038674</v>
      </c>
      <c r="I116" s="91">
        <f t="shared" si="41"/>
        <v>199372.1375071927</v>
      </c>
      <c r="J116" s="16"/>
      <c r="M116" s="95"/>
      <c r="N116" s="85"/>
      <c r="O116" s="87">
        <f t="shared" si="47"/>
        <v>182685.12024974101</v>
      </c>
      <c r="P116" s="41"/>
      <c r="Q116" s="80">
        <f t="shared" si="46"/>
        <v>199372.1375071927</v>
      </c>
      <c r="R116" s="18"/>
      <c r="S116" s="90">
        <f>SUM($C$39:C116)</f>
        <v>59355.190488582448</v>
      </c>
      <c r="T116" s="81"/>
      <c r="U116" s="80">
        <f>SUM($CD$31:CD110)</f>
        <v>59355.190488582448</v>
      </c>
      <c r="V116" s="18"/>
      <c r="W116" s="18"/>
      <c r="X116" s="18"/>
      <c r="AC116" s="3" t="s">
        <v>45</v>
      </c>
      <c r="CB116">
        <f t="shared" si="32"/>
        <v>84</v>
      </c>
      <c r="CC116" s="2">
        <f t="shared" si="28"/>
        <v>3.5000000000000003E-2</v>
      </c>
      <c r="CD116" s="4">
        <f t="shared" si="29"/>
        <v>556.84258085294914</v>
      </c>
      <c r="CE116" s="1">
        <f t="shared" si="30"/>
        <v>2262.6032433511491</v>
      </c>
      <c r="CF116" s="4">
        <f t="shared" si="31"/>
        <v>0</v>
      </c>
      <c r="CG116" s="4">
        <f t="shared" si="48"/>
        <v>0</v>
      </c>
      <c r="CH116" s="4">
        <f t="shared" si="33"/>
        <v>1705.7606624982</v>
      </c>
      <c r="CI116" s="4">
        <f t="shared" si="27"/>
        <v>189211.69562994153</v>
      </c>
      <c r="CK116" s="83">
        <f t="shared" si="45"/>
        <v>349.19677207220377</v>
      </c>
      <c r="CL116" s="1">
        <f t="shared" si="42"/>
        <v>1131.3016216755746</v>
      </c>
      <c r="CM116" s="1">
        <f t="shared" si="43"/>
        <v>782.10484960337078</v>
      </c>
      <c r="CN116" s="83">
        <f t="shared" si="44"/>
        <v>258549.17508024364</v>
      </c>
      <c r="CO116" s="74">
        <f t="shared" si="26"/>
        <v>78</v>
      </c>
    </row>
    <row r="117" spans="1:93" hidden="1" x14ac:dyDescent="0.35">
      <c r="A117" s="74">
        <f t="shared" si="35"/>
        <v>79</v>
      </c>
      <c r="B117" s="75">
        <f t="shared" si="36"/>
        <v>3.5000000000000003E-2</v>
      </c>
      <c r="C117" s="76">
        <f t="shared" si="37"/>
        <v>581.5020677293121</v>
      </c>
      <c r="D117" s="77">
        <f t="shared" si="38"/>
        <v>2262.6032433511491</v>
      </c>
      <c r="E117" s="76">
        <f t="shared" si="39"/>
        <v>0</v>
      </c>
      <c r="F117" s="76"/>
      <c r="G117" s="76">
        <f t="shared" si="49"/>
        <v>0</v>
      </c>
      <c r="H117" s="76">
        <f t="shared" si="40"/>
        <v>1681.101175621837</v>
      </c>
      <c r="I117" s="91">
        <f t="shared" si="41"/>
        <v>197691.03633157085</v>
      </c>
      <c r="J117" s="16"/>
      <c r="M117" s="95"/>
      <c r="N117" s="85"/>
      <c r="O117" s="87">
        <f t="shared" si="47"/>
        <v>180768.43212805933</v>
      </c>
      <c r="P117" s="41"/>
      <c r="Q117" s="80">
        <f t="shared" si="46"/>
        <v>197691.03633157085</v>
      </c>
      <c r="R117" s="18"/>
      <c r="S117" s="90">
        <f>SUM($C$39:C117)</f>
        <v>59936.692556311762</v>
      </c>
      <c r="T117" s="81"/>
      <c r="U117" s="80">
        <f>SUM($CD$31:CD111)</f>
        <v>59936.692556311762</v>
      </c>
      <c r="V117" s="18"/>
      <c r="W117" s="18"/>
      <c r="X117" s="18"/>
      <c r="AC117" s="3" t="s">
        <v>45</v>
      </c>
      <c r="CB117">
        <f t="shared" si="32"/>
        <v>85</v>
      </c>
      <c r="CC117" s="2">
        <f t="shared" si="28"/>
        <v>3.5000000000000003E-2</v>
      </c>
      <c r="CD117" s="4">
        <f t="shared" si="29"/>
        <v>551.86744558732948</v>
      </c>
      <c r="CE117" s="1">
        <f t="shared" si="30"/>
        <v>2262.6032433511491</v>
      </c>
      <c r="CF117" s="4">
        <f t="shared" si="31"/>
        <v>0</v>
      </c>
      <c r="CG117" s="4">
        <f t="shared" si="48"/>
        <v>0</v>
      </c>
      <c r="CH117" s="4">
        <f t="shared" si="33"/>
        <v>1710.7357977638196</v>
      </c>
      <c r="CI117" s="4">
        <f t="shared" si="27"/>
        <v>187500.9598321777</v>
      </c>
      <c r="CK117" s="83">
        <f t="shared" si="45"/>
        <v>348.14364616707809</v>
      </c>
      <c r="CL117" s="1">
        <f t="shared" si="42"/>
        <v>1131.3016216755746</v>
      </c>
      <c r="CM117" s="1">
        <f t="shared" si="43"/>
        <v>783.15797550849652</v>
      </c>
      <c r="CN117" s="83">
        <f t="shared" si="44"/>
        <v>257766.01710473516</v>
      </c>
      <c r="CO117" s="74">
        <f t="shared" si="26"/>
        <v>79</v>
      </c>
    </row>
    <row r="118" spans="1:93" hidden="1" x14ac:dyDescent="0.35">
      <c r="A118" s="74">
        <f t="shared" si="35"/>
        <v>80</v>
      </c>
      <c r="B118" s="75">
        <f t="shared" si="36"/>
        <v>3.5000000000000003E-2</v>
      </c>
      <c r="C118" s="76">
        <f t="shared" si="37"/>
        <v>576.5988559670817</v>
      </c>
      <c r="D118" s="77">
        <f t="shared" si="38"/>
        <v>2262.6032433511491</v>
      </c>
      <c r="E118" s="76">
        <f t="shared" si="39"/>
        <v>0</v>
      </c>
      <c r="F118" s="76"/>
      <c r="G118" s="76">
        <f t="shared" si="49"/>
        <v>0</v>
      </c>
      <c r="H118" s="76">
        <f t="shared" si="40"/>
        <v>1686.0043873840673</v>
      </c>
      <c r="I118" s="91">
        <f t="shared" si="41"/>
        <v>196005.03194418678</v>
      </c>
      <c r="J118" s="16"/>
      <c r="M118" s="95"/>
      <c r="N118" s="85"/>
      <c r="O118" s="87">
        <f t="shared" si="47"/>
        <v>178851.74400637764</v>
      </c>
      <c r="P118" s="41"/>
      <c r="Q118" s="80">
        <f t="shared" si="46"/>
        <v>196005.03194418678</v>
      </c>
      <c r="R118" s="18"/>
      <c r="S118" s="90">
        <f>SUM($C$39:C118)</f>
        <v>60513.291412278842</v>
      </c>
      <c r="T118" s="81"/>
      <c r="U118" s="80">
        <f>SUM($CD$31:CD112)</f>
        <v>60513.291412278842</v>
      </c>
      <c r="V118" s="18"/>
      <c r="W118" s="18"/>
      <c r="X118" s="18"/>
      <c r="AC118" s="3" t="s">
        <v>45</v>
      </c>
      <c r="CB118">
        <f t="shared" si="32"/>
        <v>86</v>
      </c>
      <c r="CC118" s="2">
        <f t="shared" si="28"/>
        <v>3.5000000000000003E-2</v>
      </c>
      <c r="CD118" s="4">
        <f t="shared" si="29"/>
        <v>546.87779951051823</v>
      </c>
      <c r="CE118" s="1">
        <f t="shared" si="30"/>
        <v>2262.6032433511491</v>
      </c>
      <c r="CF118" s="4">
        <f t="shared" si="31"/>
        <v>0</v>
      </c>
      <c r="CG118" s="4">
        <f t="shared" si="48"/>
        <v>0</v>
      </c>
      <c r="CH118" s="4">
        <f t="shared" si="33"/>
        <v>1715.7254438406308</v>
      </c>
      <c r="CI118" s="4">
        <f t="shared" si="27"/>
        <v>185785.23438833706</v>
      </c>
      <c r="CK118" s="83">
        <f t="shared" si="45"/>
        <v>347.08910219866772</v>
      </c>
      <c r="CL118" s="1">
        <f t="shared" si="42"/>
        <v>1131.3016216755746</v>
      </c>
      <c r="CM118" s="1">
        <f t="shared" si="43"/>
        <v>784.21251947690689</v>
      </c>
      <c r="CN118" s="83">
        <f t="shared" si="44"/>
        <v>256981.80458525824</v>
      </c>
      <c r="CO118" s="74">
        <f t="shared" si="26"/>
        <v>80</v>
      </c>
    </row>
    <row r="119" spans="1:93" hidden="1" x14ac:dyDescent="0.35">
      <c r="A119" s="74">
        <f t="shared" si="35"/>
        <v>81</v>
      </c>
      <c r="B119" s="75">
        <f t="shared" si="36"/>
        <v>3.5000000000000003E-2</v>
      </c>
      <c r="C119" s="76">
        <f t="shared" si="37"/>
        <v>571.68134317054478</v>
      </c>
      <c r="D119" s="77">
        <f t="shared" si="38"/>
        <v>2262.6032433511491</v>
      </c>
      <c r="E119" s="76">
        <f t="shared" si="39"/>
        <v>0</v>
      </c>
      <c r="F119" s="76"/>
      <c r="G119" s="76">
        <f t="shared" si="49"/>
        <v>0</v>
      </c>
      <c r="H119" s="76">
        <f t="shared" si="40"/>
        <v>1690.9219001806043</v>
      </c>
      <c r="I119" s="91">
        <f t="shared" si="41"/>
        <v>194314.11004400617</v>
      </c>
      <c r="J119" s="16"/>
      <c r="M119" s="95"/>
      <c r="N119" s="85"/>
      <c r="O119" s="87">
        <f t="shared" si="47"/>
        <v>176935.05588469596</v>
      </c>
      <c r="P119" s="41"/>
      <c r="Q119" s="80">
        <f t="shared" si="46"/>
        <v>194314.11004400617</v>
      </c>
      <c r="R119" s="18"/>
      <c r="S119" s="90">
        <f>SUM($C$39:C119)</f>
        <v>61084.972755449387</v>
      </c>
      <c r="T119" s="81"/>
      <c r="U119" s="80">
        <f>SUM($CD$31:CD113)</f>
        <v>61084.972755449387</v>
      </c>
      <c r="V119" s="18"/>
      <c r="W119" s="18"/>
      <c r="X119" s="18"/>
      <c r="AC119" s="3" t="s">
        <v>45</v>
      </c>
      <c r="CB119">
        <f t="shared" si="32"/>
        <v>87</v>
      </c>
      <c r="CC119" s="2">
        <f t="shared" si="28"/>
        <v>3.5000000000000003E-2</v>
      </c>
      <c r="CD119" s="4">
        <f t="shared" si="29"/>
        <v>541.87360029931642</v>
      </c>
      <c r="CE119" s="1">
        <f t="shared" si="30"/>
        <v>2262.6032433511491</v>
      </c>
      <c r="CF119" s="4">
        <f t="shared" si="31"/>
        <v>0</v>
      </c>
      <c r="CG119" s="4">
        <f t="shared" si="48"/>
        <v>0</v>
      </c>
      <c r="CH119" s="4">
        <f t="shared" si="33"/>
        <v>1720.7296430518327</v>
      </c>
      <c r="CI119" s="4">
        <f t="shared" si="27"/>
        <v>184064.50474528523</v>
      </c>
      <c r="CK119" s="83">
        <f t="shared" si="45"/>
        <v>346.03313825751093</v>
      </c>
      <c r="CL119" s="1">
        <f t="shared" si="42"/>
        <v>1131.3016216755746</v>
      </c>
      <c r="CM119" s="1">
        <f t="shared" si="43"/>
        <v>785.26848341806362</v>
      </c>
      <c r="CN119" s="83">
        <f t="shared" si="44"/>
        <v>256196.53610184017</v>
      </c>
      <c r="CO119" s="74">
        <f t="shared" si="26"/>
        <v>81</v>
      </c>
    </row>
    <row r="120" spans="1:93" hidden="1" x14ac:dyDescent="0.35">
      <c r="A120" s="74">
        <f t="shared" si="35"/>
        <v>82</v>
      </c>
      <c r="B120" s="75">
        <f t="shared" si="36"/>
        <v>3.5000000000000003E-2</v>
      </c>
      <c r="C120" s="76">
        <f t="shared" si="37"/>
        <v>566.7494876283514</v>
      </c>
      <c r="D120" s="77">
        <f t="shared" si="38"/>
        <v>2262.6032433511491</v>
      </c>
      <c r="E120" s="76">
        <f t="shared" si="39"/>
        <v>0</v>
      </c>
      <c r="F120" s="76"/>
      <c r="G120" s="76">
        <f t="shared" si="49"/>
        <v>0</v>
      </c>
      <c r="H120" s="76">
        <f t="shared" si="40"/>
        <v>1695.8537557227978</v>
      </c>
      <c r="I120" s="91">
        <f t="shared" si="41"/>
        <v>192618.25628828336</v>
      </c>
      <c r="J120" s="16"/>
      <c r="M120" s="95"/>
      <c r="N120" s="85"/>
      <c r="O120" s="87">
        <f t="shared" si="47"/>
        <v>175018.36776301428</v>
      </c>
      <c r="P120" s="41"/>
      <c r="Q120" s="80">
        <f t="shared" si="46"/>
        <v>192618.25628828336</v>
      </c>
      <c r="R120" s="18"/>
      <c r="S120" s="90">
        <f>SUM($C$39:C120)</f>
        <v>61651.72224307774</v>
      </c>
      <c r="T120" s="81"/>
      <c r="U120" s="80">
        <f>SUM($CD$31:CD114)</f>
        <v>61651.72224307774</v>
      </c>
      <c r="V120" s="18"/>
      <c r="W120" s="18"/>
      <c r="X120" s="18"/>
      <c r="AC120" s="3" t="s">
        <v>45</v>
      </c>
      <c r="CB120">
        <f t="shared" si="32"/>
        <v>88</v>
      </c>
      <c r="CC120" s="2">
        <f t="shared" si="28"/>
        <v>3.5000000000000003E-2</v>
      </c>
      <c r="CD120" s="4">
        <f t="shared" si="29"/>
        <v>536.85480550708189</v>
      </c>
      <c r="CE120" s="1">
        <f t="shared" si="30"/>
        <v>2262.6032433511491</v>
      </c>
      <c r="CF120" s="4">
        <f t="shared" si="31"/>
        <v>0</v>
      </c>
      <c r="CG120" s="4">
        <f t="shared" si="48"/>
        <v>0</v>
      </c>
      <c r="CH120" s="4">
        <f t="shared" si="33"/>
        <v>1725.7484378440672</v>
      </c>
      <c r="CI120" s="4">
        <f t="shared" si="27"/>
        <v>182338.75630744116</v>
      </c>
      <c r="CK120" s="83">
        <f t="shared" si="45"/>
        <v>344.97575243157507</v>
      </c>
      <c r="CL120" s="1">
        <f t="shared" si="42"/>
        <v>1131.3016216755746</v>
      </c>
      <c r="CM120" s="1">
        <f t="shared" si="43"/>
        <v>786.32586924399948</v>
      </c>
      <c r="CN120" s="83">
        <f t="shared" si="44"/>
        <v>255410.21023259618</v>
      </c>
      <c r="CO120" s="74">
        <f t="shared" si="26"/>
        <v>82</v>
      </c>
    </row>
    <row r="121" spans="1:93" hidden="1" x14ac:dyDescent="0.35">
      <c r="A121" s="74">
        <f t="shared" si="35"/>
        <v>83</v>
      </c>
      <c r="B121" s="75">
        <f t="shared" si="36"/>
        <v>3.5000000000000003E-2</v>
      </c>
      <c r="C121" s="76">
        <f t="shared" si="37"/>
        <v>561.80324750749321</v>
      </c>
      <c r="D121" s="77">
        <f t="shared" si="38"/>
        <v>2262.6032433511491</v>
      </c>
      <c r="E121" s="76">
        <f t="shared" si="39"/>
        <v>0</v>
      </c>
      <c r="F121" s="76"/>
      <c r="G121" s="76">
        <f t="shared" si="49"/>
        <v>0</v>
      </c>
      <c r="H121" s="76">
        <f t="shared" si="40"/>
        <v>1700.7999958436558</v>
      </c>
      <c r="I121" s="91">
        <f t="shared" si="41"/>
        <v>190917.45629243972</v>
      </c>
      <c r="J121" s="16"/>
      <c r="M121" s="95"/>
      <c r="N121" s="85"/>
      <c r="O121" s="87">
        <f t="shared" si="47"/>
        <v>173101.67964133259</v>
      </c>
      <c r="P121" s="41"/>
      <c r="Q121" s="80">
        <f t="shared" si="46"/>
        <v>190917.45629243972</v>
      </c>
      <c r="R121" s="18"/>
      <c r="S121" s="90">
        <f>SUM($C$39:C121)</f>
        <v>62213.525490585234</v>
      </c>
      <c r="T121" s="81"/>
      <c r="U121" s="80">
        <f>SUM($CD$31:CD115)</f>
        <v>62213.525490585234</v>
      </c>
      <c r="V121" s="18"/>
      <c r="W121" s="18"/>
      <c r="X121" s="18"/>
      <c r="AC121" s="3" t="s">
        <v>45</v>
      </c>
      <c r="CB121">
        <f t="shared" si="32"/>
        <v>89</v>
      </c>
      <c r="CC121" s="2">
        <f t="shared" si="28"/>
        <v>3.5000000000000003E-2</v>
      </c>
      <c r="CD121" s="4">
        <f t="shared" si="29"/>
        <v>531.82137256337012</v>
      </c>
      <c r="CE121" s="1">
        <f t="shared" si="30"/>
        <v>2262.6032433511491</v>
      </c>
      <c r="CF121" s="4">
        <f t="shared" si="31"/>
        <v>0</v>
      </c>
      <c r="CG121" s="4">
        <f t="shared" si="48"/>
        <v>0</v>
      </c>
      <c r="CH121" s="4">
        <f t="shared" si="33"/>
        <v>1730.7818707877791</v>
      </c>
      <c r="CI121" s="4">
        <f t="shared" si="27"/>
        <v>180607.97443665337</v>
      </c>
      <c r="CK121" s="83">
        <f t="shared" si="45"/>
        <v>343.91694280625279</v>
      </c>
      <c r="CL121" s="1">
        <f t="shared" si="42"/>
        <v>1131.3016216755746</v>
      </c>
      <c r="CM121" s="1">
        <f t="shared" si="43"/>
        <v>787.38467886932176</v>
      </c>
      <c r="CN121" s="83">
        <f t="shared" si="44"/>
        <v>254622.82555372684</v>
      </c>
      <c r="CO121" s="74">
        <f t="shared" si="26"/>
        <v>83</v>
      </c>
    </row>
    <row r="122" spans="1:93" hidden="1" x14ac:dyDescent="0.35">
      <c r="A122" s="74">
        <f t="shared" si="35"/>
        <v>84</v>
      </c>
      <c r="B122" s="75">
        <f t="shared" si="36"/>
        <v>3.5000000000000003E-2</v>
      </c>
      <c r="C122" s="76">
        <f t="shared" si="37"/>
        <v>556.84258085294914</v>
      </c>
      <c r="D122" s="77">
        <f t="shared" si="38"/>
        <v>2262.6032433511491</v>
      </c>
      <c r="E122" s="76">
        <f t="shared" si="39"/>
        <v>0</v>
      </c>
      <c r="F122" s="76"/>
      <c r="G122" s="76">
        <f t="shared" si="49"/>
        <v>0</v>
      </c>
      <c r="H122" s="76">
        <f t="shared" si="40"/>
        <v>1705.7606624982</v>
      </c>
      <c r="I122" s="91">
        <f t="shared" si="41"/>
        <v>189211.69562994153</v>
      </c>
      <c r="J122" s="16"/>
      <c r="M122" s="95"/>
      <c r="N122" s="85" t="s">
        <v>45</v>
      </c>
      <c r="O122" s="87">
        <f>CN220</f>
        <v>171184.991519651</v>
      </c>
      <c r="P122" s="41"/>
      <c r="Q122" s="80">
        <f t="shared" si="46"/>
        <v>189211.69562994153</v>
      </c>
      <c r="R122" s="18"/>
      <c r="S122" s="90">
        <f>SUM($C$39:C122)</f>
        <v>62770.368071438184</v>
      </c>
      <c r="T122" s="81">
        <v>7</v>
      </c>
      <c r="U122" s="80">
        <f>SUM($CD$31:CD116)</f>
        <v>62770.368071438184</v>
      </c>
      <c r="V122" s="18"/>
      <c r="W122" s="18"/>
      <c r="X122" s="18"/>
      <c r="AC122" s="3" t="s">
        <v>45</v>
      </c>
      <c r="CB122">
        <f t="shared" si="32"/>
        <v>90</v>
      </c>
      <c r="CC122" s="2">
        <f t="shared" si="28"/>
        <v>3.5000000000000003E-2</v>
      </c>
      <c r="CD122" s="4">
        <f t="shared" si="29"/>
        <v>526.77325877357237</v>
      </c>
      <c r="CE122" s="1">
        <f t="shared" si="30"/>
        <v>2262.6032433511491</v>
      </c>
      <c r="CF122" s="4">
        <f t="shared" si="31"/>
        <v>0</v>
      </c>
      <c r="CG122" s="4">
        <f t="shared" si="48"/>
        <v>0</v>
      </c>
      <c r="CH122" s="4">
        <f t="shared" si="33"/>
        <v>1735.8299845775769</v>
      </c>
      <c r="CI122" s="4">
        <f t="shared" si="27"/>
        <v>178872.14445207579</v>
      </c>
      <c r="CK122" s="83">
        <f t="shared" si="45"/>
        <v>342.85670746435858</v>
      </c>
      <c r="CL122" s="1">
        <f t="shared" si="42"/>
        <v>1131.3016216755746</v>
      </c>
      <c r="CM122" s="1">
        <f t="shared" si="43"/>
        <v>788.44491421121597</v>
      </c>
      <c r="CN122" s="83">
        <f t="shared" si="44"/>
        <v>253834.38063951561</v>
      </c>
      <c r="CO122" s="74">
        <f t="shared" si="26"/>
        <v>84</v>
      </c>
    </row>
    <row r="123" spans="1:93" hidden="1" x14ac:dyDescent="0.35">
      <c r="A123" s="74">
        <f t="shared" si="35"/>
        <v>85</v>
      </c>
      <c r="B123" s="75">
        <f t="shared" si="36"/>
        <v>3.5000000000000003E-2</v>
      </c>
      <c r="C123" s="76">
        <f t="shared" si="37"/>
        <v>551.86744558732948</v>
      </c>
      <c r="D123" s="77">
        <f t="shared" si="38"/>
        <v>2262.6032433511491</v>
      </c>
      <c r="E123" s="76">
        <f t="shared" si="39"/>
        <v>0</v>
      </c>
      <c r="F123" s="76"/>
      <c r="G123" s="76">
        <f t="shared" si="49"/>
        <v>0</v>
      </c>
      <c r="H123" s="76">
        <f t="shared" si="40"/>
        <v>1710.7357977638196</v>
      </c>
      <c r="I123" s="91">
        <f t="shared" si="41"/>
        <v>187500.9598321777</v>
      </c>
      <c r="J123" s="16"/>
      <c r="M123" s="95"/>
      <c r="N123" s="85"/>
      <c r="O123" s="87">
        <f>O122-($O$122-$O$134)/12</f>
        <v>169200.05897190448</v>
      </c>
      <c r="P123" s="41"/>
      <c r="Q123" s="80">
        <f t="shared" si="46"/>
        <v>187500.9598321777</v>
      </c>
      <c r="R123" s="18"/>
      <c r="S123" s="90">
        <f>SUM($C$39:C123)</f>
        <v>63322.23551702551</v>
      </c>
      <c r="T123" s="81"/>
      <c r="U123" s="80">
        <f>SUM($CD$31:CD117)</f>
        <v>63322.23551702551</v>
      </c>
      <c r="V123" s="18"/>
      <c r="W123" s="18"/>
      <c r="X123" s="18"/>
      <c r="AC123" s="3" t="s">
        <v>45</v>
      </c>
      <c r="CB123">
        <f t="shared" si="32"/>
        <v>91</v>
      </c>
      <c r="CC123" s="2">
        <f t="shared" si="28"/>
        <v>3.5000000000000003E-2</v>
      </c>
      <c r="CD123" s="4">
        <f t="shared" si="29"/>
        <v>521.71042131855449</v>
      </c>
      <c r="CE123" s="1">
        <f t="shared" si="30"/>
        <v>2262.6032433511491</v>
      </c>
      <c r="CF123" s="4">
        <f t="shared" si="31"/>
        <v>0</v>
      </c>
      <c r="CG123" s="4">
        <f t="shared" si="48"/>
        <v>0</v>
      </c>
      <c r="CH123" s="4">
        <f t="shared" si="33"/>
        <v>1740.8928220325947</v>
      </c>
      <c r="CI123" s="4">
        <f t="shared" si="27"/>
        <v>177131.2516300432</v>
      </c>
      <c r="CK123" s="83">
        <f t="shared" si="45"/>
        <v>341.79504448612556</v>
      </c>
      <c r="CL123" s="1">
        <f t="shared" si="42"/>
        <v>1131.3016216755746</v>
      </c>
      <c r="CM123" s="1">
        <f t="shared" si="43"/>
        <v>789.50657718944899</v>
      </c>
      <c r="CN123" s="83">
        <f t="shared" si="44"/>
        <v>253044.87406232615</v>
      </c>
      <c r="CO123" s="74">
        <f t="shared" si="26"/>
        <v>85</v>
      </c>
    </row>
    <row r="124" spans="1:93" hidden="1" x14ac:dyDescent="0.35">
      <c r="A124" s="74">
        <f t="shared" si="35"/>
        <v>86</v>
      </c>
      <c r="B124" s="75">
        <f t="shared" si="36"/>
        <v>3.5000000000000003E-2</v>
      </c>
      <c r="C124" s="76">
        <f t="shared" si="37"/>
        <v>546.87779951051823</v>
      </c>
      <c r="D124" s="77">
        <f t="shared" si="38"/>
        <v>2262.6032433511491</v>
      </c>
      <c r="E124" s="76">
        <f t="shared" si="39"/>
        <v>0</v>
      </c>
      <c r="F124" s="76"/>
      <c r="G124" s="76">
        <f t="shared" si="49"/>
        <v>0</v>
      </c>
      <c r="H124" s="76">
        <f t="shared" si="40"/>
        <v>1715.7254438406308</v>
      </c>
      <c r="I124" s="91">
        <f t="shared" si="41"/>
        <v>185785.23438833706</v>
      </c>
      <c r="J124" s="16"/>
      <c r="M124" s="95"/>
      <c r="N124" s="85"/>
      <c r="O124" s="87">
        <f t="shared" ref="O124:O133" si="50">O123-($O$122-$O$134)/12</f>
        <v>167215.12642415796</v>
      </c>
      <c r="P124" s="41"/>
      <c r="Q124" s="80">
        <f t="shared" si="46"/>
        <v>185785.23438833706</v>
      </c>
      <c r="R124" s="18"/>
      <c r="S124" s="90">
        <f>SUM($C$39:C124)</f>
        <v>63869.11331653603</v>
      </c>
      <c r="T124" s="81"/>
      <c r="U124" s="80">
        <f>SUM($CD$31:CD118)</f>
        <v>63869.11331653603</v>
      </c>
      <c r="V124" s="18"/>
      <c r="W124" s="18"/>
      <c r="X124" s="18"/>
      <c r="AC124" s="3" t="s">
        <v>45</v>
      </c>
      <c r="CB124">
        <f t="shared" si="32"/>
        <v>92</v>
      </c>
      <c r="CC124" s="2">
        <f t="shared" si="28"/>
        <v>3.5000000000000003E-2</v>
      </c>
      <c r="CD124" s="4">
        <f t="shared" si="29"/>
        <v>516.63281725429272</v>
      </c>
      <c r="CE124" s="1">
        <f t="shared" si="30"/>
        <v>2262.6032433511491</v>
      </c>
      <c r="CF124" s="4">
        <f t="shared" si="31"/>
        <v>0</v>
      </c>
      <c r="CG124" s="4">
        <f t="shared" si="48"/>
        <v>0</v>
      </c>
      <c r="CH124" s="4">
        <f t="shared" si="33"/>
        <v>1745.9704260968565</v>
      </c>
      <c r="CI124" s="4">
        <f t="shared" si="27"/>
        <v>175385.28120394636</v>
      </c>
      <c r="CK124" s="83">
        <f t="shared" si="45"/>
        <v>340.73195194920169</v>
      </c>
      <c r="CL124" s="1">
        <f t="shared" si="42"/>
        <v>1131.3016216755746</v>
      </c>
      <c r="CM124" s="1">
        <f t="shared" si="43"/>
        <v>790.56966972637292</v>
      </c>
      <c r="CN124" s="83">
        <f t="shared" si="44"/>
        <v>252254.30439259979</v>
      </c>
      <c r="CO124" s="74">
        <f t="shared" si="26"/>
        <v>86</v>
      </c>
    </row>
    <row r="125" spans="1:93" hidden="1" x14ac:dyDescent="0.35">
      <c r="A125" s="74">
        <f t="shared" si="35"/>
        <v>87</v>
      </c>
      <c r="B125" s="75">
        <f t="shared" si="36"/>
        <v>3.5000000000000003E-2</v>
      </c>
      <c r="C125" s="76">
        <f t="shared" si="37"/>
        <v>541.87360029931642</v>
      </c>
      <c r="D125" s="77">
        <f t="shared" si="38"/>
        <v>2262.6032433511491</v>
      </c>
      <c r="E125" s="76">
        <f t="shared" si="39"/>
        <v>0</v>
      </c>
      <c r="F125" s="76"/>
      <c r="G125" s="76">
        <f t="shared" si="49"/>
        <v>0</v>
      </c>
      <c r="H125" s="76">
        <f t="shared" si="40"/>
        <v>1720.7296430518327</v>
      </c>
      <c r="I125" s="91">
        <f t="shared" si="41"/>
        <v>184064.50474528523</v>
      </c>
      <c r="J125" s="16"/>
      <c r="M125" s="95"/>
      <c r="N125" s="85"/>
      <c r="O125" s="87">
        <f t="shared" si="50"/>
        <v>165230.19387641145</v>
      </c>
      <c r="P125" s="41"/>
      <c r="Q125" s="80">
        <f t="shared" si="46"/>
        <v>184064.50474528523</v>
      </c>
      <c r="R125" s="18"/>
      <c r="S125" s="90">
        <f>SUM($C$39:C125)</f>
        <v>64410.986916835347</v>
      </c>
      <c r="T125" s="81"/>
      <c r="U125" s="80">
        <f>SUM($CD$31:CD119)</f>
        <v>64410.986916835347</v>
      </c>
      <c r="V125" s="18"/>
      <c r="W125" s="18"/>
      <c r="X125" s="18"/>
      <c r="AC125" s="3" t="s">
        <v>45</v>
      </c>
      <c r="CB125">
        <f t="shared" si="32"/>
        <v>93</v>
      </c>
      <c r="CC125" s="2">
        <f t="shared" si="28"/>
        <v>3.5000000000000003E-2</v>
      </c>
      <c r="CD125" s="4">
        <f t="shared" si="29"/>
        <v>511.54040351151031</v>
      </c>
      <c r="CE125" s="1">
        <f t="shared" si="30"/>
        <v>2262.6032433511491</v>
      </c>
      <c r="CF125" s="4">
        <f t="shared" si="31"/>
        <v>0</v>
      </c>
      <c r="CG125" s="4">
        <f t="shared" si="48"/>
        <v>0</v>
      </c>
      <c r="CH125" s="4">
        <f t="shared" si="33"/>
        <v>1751.0628398396389</v>
      </c>
      <c r="CI125" s="4">
        <f t="shared" si="27"/>
        <v>173634.21836410672</v>
      </c>
      <c r="CK125" s="83">
        <f t="shared" si="45"/>
        <v>339.66742792864653</v>
      </c>
      <c r="CL125" s="1">
        <f t="shared" si="42"/>
        <v>1131.3016216755746</v>
      </c>
      <c r="CM125" s="1">
        <f t="shared" si="43"/>
        <v>791.63419374692808</v>
      </c>
      <c r="CN125" s="83">
        <f t="shared" si="44"/>
        <v>251462.67019885287</v>
      </c>
      <c r="CO125" s="74">
        <f t="shared" si="26"/>
        <v>87</v>
      </c>
    </row>
    <row r="126" spans="1:93" hidden="1" x14ac:dyDescent="0.35">
      <c r="A126" s="74">
        <f t="shared" si="35"/>
        <v>88</v>
      </c>
      <c r="B126" s="75">
        <f t="shared" si="36"/>
        <v>3.5000000000000003E-2</v>
      </c>
      <c r="C126" s="76">
        <f t="shared" si="37"/>
        <v>536.85480550708189</v>
      </c>
      <c r="D126" s="77">
        <f t="shared" si="38"/>
        <v>2262.6032433511491</v>
      </c>
      <c r="E126" s="76">
        <f t="shared" si="39"/>
        <v>0</v>
      </c>
      <c r="F126" s="76"/>
      <c r="G126" s="76">
        <f t="shared" si="49"/>
        <v>0</v>
      </c>
      <c r="H126" s="76">
        <f t="shared" si="40"/>
        <v>1725.7484378440672</v>
      </c>
      <c r="I126" s="91">
        <f t="shared" si="41"/>
        <v>182338.75630744116</v>
      </c>
      <c r="J126" s="16"/>
      <c r="M126" s="95"/>
      <c r="N126" s="85"/>
      <c r="O126" s="87">
        <f t="shared" si="50"/>
        <v>163245.26132866493</v>
      </c>
      <c r="P126" s="41"/>
      <c r="Q126" s="80">
        <f t="shared" si="46"/>
        <v>182338.75630744116</v>
      </c>
      <c r="R126" s="18"/>
      <c r="S126" s="90">
        <f>SUM($C$39:C126)</f>
        <v>64947.841722342426</v>
      </c>
      <c r="T126" s="81"/>
      <c r="U126" s="80">
        <f>SUM($CD$31:CD120)</f>
        <v>64947.841722342426</v>
      </c>
      <c r="V126" s="18"/>
      <c r="W126" s="18"/>
      <c r="X126" s="18"/>
      <c r="AC126" s="3" t="s">
        <v>45</v>
      </c>
      <c r="CB126">
        <f t="shared" si="32"/>
        <v>94</v>
      </c>
      <c r="CC126" s="2">
        <f t="shared" si="28"/>
        <v>3.5000000000000003E-2</v>
      </c>
      <c r="CD126" s="4">
        <f t="shared" si="29"/>
        <v>506.43313689531135</v>
      </c>
      <c r="CE126" s="1">
        <f t="shared" si="30"/>
        <v>2262.6032433511491</v>
      </c>
      <c r="CF126" s="4">
        <f t="shared" si="31"/>
        <v>0</v>
      </c>
      <c r="CG126" s="4">
        <f t="shared" si="48"/>
        <v>0</v>
      </c>
      <c r="CH126" s="4">
        <f t="shared" si="33"/>
        <v>1756.1701064558379</v>
      </c>
      <c r="CI126" s="4">
        <f t="shared" si="27"/>
        <v>171878.04825765089</v>
      </c>
      <c r="CK126" s="83">
        <f t="shared" si="45"/>
        <v>338.60147049692756</v>
      </c>
      <c r="CL126" s="1">
        <f t="shared" si="42"/>
        <v>1131.3016216755746</v>
      </c>
      <c r="CM126" s="1">
        <f t="shared" si="43"/>
        <v>792.70015117864705</v>
      </c>
      <c r="CN126" s="83">
        <f t="shared" si="44"/>
        <v>250669.97004767423</v>
      </c>
      <c r="CO126" s="74">
        <f t="shared" si="26"/>
        <v>88</v>
      </c>
    </row>
    <row r="127" spans="1:93" hidden="1" x14ac:dyDescent="0.35">
      <c r="A127" s="74">
        <f t="shared" si="35"/>
        <v>89</v>
      </c>
      <c r="B127" s="75">
        <f t="shared" si="36"/>
        <v>3.5000000000000003E-2</v>
      </c>
      <c r="C127" s="76">
        <f t="shared" si="37"/>
        <v>531.82137256337012</v>
      </c>
      <c r="D127" s="77">
        <f t="shared" si="38"/>
        <v>2262.6032433511491</v>
      </c>
      <c r="E127" s="76">
        <f t="shared" si="39"/>
        <v>0</v>
      </c>
      <c r="F127" s="76"/>
      <c r="G127" s="76">
        <f t="shared" si="49"/>
        <v>0</v>
      </c>
      <c r="H127" s="76">
        <f t="shared" si="40"/>
        <v>1730.7818707877791</v>
      </c>
      <c r="I127" s="91">
        <f t="shared" si="41"/>
        <v>180607.97443665337</v>
      </c>
      <c r="J127" s="16"/>
      <c r="M127" s="95"/>
      <c r="N127" s="85"/>
      <c r="O127" s="87">
        <f t="shared" si="50"/>
        <v>161260.32878091841</v>
      </c>
      <c r="P127" s="41"/>
      <c r="Q127" s="80">
        <f t="shared" si="46"/>
        <v>180607.97443665337</v>
      </c>
      <c r="R127" s="18"/>
      <c r="S127" s="90">
        <f>SUM($C$39:C127)</f>
        <v>65479.663094905794</v>
      </c>
      <c r="T127" s="81"/>
      <c r="U127" s="80">
        <f>SUM($CD$31:CD121)</f>
        <v>65479.663094905794</v>
      </c>
      <c r="V127" s="18"/>
      <c r="W127" s="18"/>
      <c r="X127" s="18"/>
      <c r="AC127" s="3" t="s">
        <v>45</v>
      </c>
      <c r="CB127">
        <f t="shared" si="32"/>
        <v>95</v>
      </c>
      <c r="CC127" s="2">
        <f t="shared" si="28"/>
        <v>3.5000000000000003E-2</v>
      </c>
      <c r="CD127" s="4">
        <f t="shared" si="29"/>
        <v>501.31097408481509</v>
      </c>
      <c r="CE127" s="1">
        <f t="shared" si="30"/>
        <v>2262.6032433511491</v>
      </c>
      <c r="CF127" s="4">
        <f t="shared" si="31"/>
        <v>0</v>
      </c>
      <c r="CG127" s="4">
        <f t="shared" si="48"/>
        <v>0</v>
      </c>
      <c r="CH127" s="4">
        <f t="shared" si="33"/>
        <v>1761.292269266334</v>
      </c>
      <c r="CI127" s="4">
        <f t="shared" si="27"/>
        <v>170116.75598838457</v>
      </c>
      <c r="CK127" s="83">
        <f t="shared" si="45"/>
        <v>337.53407772391694</v>
      </c>
      <c r="CL127" s="1">
        <f t="shared" si="42"/>
        <v>1131.3016216755746</v>
      </c>
      <c r="CM127" s="1">
        <f t="shared" si="43"/>
        <v>793.76754395165767</v>
      </c>
      <c r="CN127" s="83">
        <f t="shared" si="44"/>
        <v>249876.20250372257</v>
      </c>
      <c r="CO127" s="74">
        <f t="shared" si="26"/>
        <v>89</v>
      </c>
    </row>
    <row r="128" spans="1:93" hidden="1" x14ac:dyDescent="0.35">
      <c r="A128" s="74">
        <f t="shared" si="35"/>
        <v>90</v>
      </c>
      <c r="B128" s="75">
        <f t="shared" si="36"/>
        <v>3.5000000000000003E-2</v>
      </c>
      <c r="C128" s="76">
        <f t="shared" si="37"/>
        <v>526.77325877357237</v>
      </c>
      <c r="D128" s="77">
        <f t="shared" si="38"/>
        <v>2262.6032433511491</v>
      </c>
      <c r="E128" s="76">
        <f t="shared" si="39"/>
        <v>0</v>
      </c>
      <c r="F128" s="76"/>
      <c r="G128" s="76">
        <f t="shared" si="49"/>
        <v>0</v>
      </c>
      <c r="H128" s="76">
        <f t="shared" si="40"/>
        <v>1735.8299845775769</v>
      </c>
      <c r="I128" s="91">
        <f t="shared" si="41"/>
        <v>178872.14445207579</v>
      </c>
      <c r="J128" s="16"/>
      <c r="M128" s="95"/>
      <c r="N128" s="85"/>
      <c r="O128" s="87">
        <f t="shared" si="50"/>
        <v>159275.39623317189</v>
      </c>
      <c r="P128" s="41"/>
      <c r="Q128" s="80">
        <f t="shared" si="46"/>
        <v>178872.14445207579</v>
      </c>
      <c r="R128" s="18"/>
      <c r="S128" s="90">
        <f>SUM($C$39:C128)</f>
        <v>66006.436353679368</v>
      </c>
      <c r="T128" s="81"/>
      <c r="U128" s="80">
        <f>SUM($CD$31:CD122)</f>
        <v>66006.436353679368</v>
      </c>
      <c r="V128" s="18"/>
      <c r="W128" s="18"/>
      <c r="X128" s="18"/>
      <c r="AC128" s="3" t="s">
        <v>45</v>
      </c>
      <c r="CB128">
        <f t="shared" si="32"/>
        <v>96</v>
      </c>
      <c r="CC128" s="2">
        <f t="shared" si="28"/>
        <v>3.5000000000000003E-2</v>
      </c>
      <c r="CD128" s="4">
        <f t="shared" si="29"/>
        <v>496.17387163278835</v>
      </c>
      <c r="CE128" s="1">
        <f t="shared" si="30"/>
        <v>2262.6032433511491</v>
      </c>
      <c r="CF128" s="4">
        <f t="shared" si="31"/>
        <v>0</v>
      </c>
      <c r="CG128" s="4">
        <f t="shared" si="48"/>
        <v>0</v>
      </c>
      <c r="CH128" s="4">
        <f t="shared" si="33"/>
        <v>1766.4293717183607</v>
      </c>
      <c r="CI128" s="4">
        <f t="shared" si="27"/>
        <v>168350.32661666622</v>
      </c>
      <c r="CK128" s="83">
        <f t="shared" si="45"/>
        <v>336.46524767688754</v>
      </c>
      <c r="CL128" s="1">
        <f t="shared" si="42"/>
        <v>1131.3016216755746</v>
      </c>
      <c r="CM128" s="1">
        <f t="shared" si="43"/>
        <v>794.83637399868701</v>
      </c>
      <c r="CN128" s="83">
        <f t="shared" si="44"/>
        <v>249081.36612972387</v>
      </c>
      <c r="CO128" s="74">
        <f t="shared" si="26"/>
        <v>90</v>
      </c>
    </row>
    <row r="129" spans="1:93" hidden="1" x14ac:dyDescent="0.35">
      <c r="A129" s="74">
        <f t="shared" si="35"/>
        <v>91</v>
      </c>
      <c r="B129" s="75">
        <f t="shared" si="36"/>
        <v>3.5000000000000003E-2</v>
      </c>
      <c r="C129" s="76">
        <f t="shared" si="37"/>
        <v>521.71042131855449</v>
      </c>
      <c r="D129" s="77">
        <f t="shared" si="38"/>
        <v>2262.6032433511491</v>
      </c>
      <c r="E129" s="76">
        <f t="shared" si="39"/>
        <v>0</v>
      </c>
      <c r="F129" s="76"/>
      <c r="G129" s="76">
        <f t="shared" si="49"/>
        <v>0</v>
      </c>
      <c r="H129" s="76">
        <f t="shared" si="40"/>
        <v>1740.8928220325947</v>
      </c>
      <c r="I129" s="91">
        <f t="shared" si="41"/>
        <v>177131.2516300432</v>
      </c>
      <c r="J129" s="16"/>
      <c r="M129" s="95"/>
      <c r="N129" s="85"/>
      <c r="O129" s="87">
        <f t="shared" si="50"/>
        <v>157290.46368542538</v>
      </c>
      <c r="P129" s="41"/>
      <c r="Q129" s="80">
        <f t="shared" si="46"/>
        <v>177131.2516300432</v>
      </c>
      <c r="R129" s="18"/>
      <c r="S129" s="90">
        <f>SUM($C$39:C129)</f>
        <v>66528.14677499792</v>
      </c>
      <c r="T129" s="81"/>
      <c r="U129" s="80">
        <f>SUM($CD$31:CD123)</f>
        <v>66528.14677499792</v>
      </c>
      <c r="V129" s="18"/>
      <c r="W129" s="18"/>
      <c r="X129" s="18"/>
      <c r="AC129" s="3" t="s">
        <v>45</v>
      </c>
      <c r="CB129">
        <f t="shared" si="32"/>
        <v>97</v>
      </c>
      <c r="CC129" s="2">
        <f t="shared" si="28"/>
        <v>3.5000000000000003E-2</v>
      </c>
      <c r="CD129" s="4">
        <f t="shared" si="29"/>
        <v>491.02178596527648</v>
      </c>
      <c r="CE129" s="1">
        <f t="shared" si="30"/>
        <v>2262.6032433511491</v>
      </c>
      <c r="CF129" s="4">
        <f t="shared" si="31"/>
        <v>0</v>
      </c>
      <c r="CG129" s="4">
        <f t="shared" si="48"/>
        <v>0</v>
      </c>
      <c r="CH129" s="4">
        <f t="shared" si="33"/>
        <v>1771.5814573858727</v>
      </c>
      <c r="CI129" s="4">
        <f t="shared" si="27"/>
        <v>166578.74515928034</v>
      </c>
      <c r="CK129" s="83">
        <f t="shared" si="45"/>
        <v>335.39497842051014</v>
      </c>
      <c r="CL129" s="1">
        <f t="shared" si="42"/>
        <v>1131.3016216755746</v>
      </c>
      <c r="CM129" s="1">
        <f t="shared" si="43"/>
        <v>795.90664325506441</v>
      </c>
      <c r="CN129" s="83">
        <f t="shared" si="44"/>
        <v>248285.45948646881</v>
      </c>
      <c r="CO129" s="74">
        <f t="shared" si="26"/>
        <v>91</v>
      </c>
    </row>
    <row r="130" spans="1:93" hidden="1" x14ac:dyDescent="0.35">
      <c r="A130" s="74">
        <f t="shared" si="35"/>
        <v>92</v>
      </c>
      <c r="B130" s="75">
        <f t="shared" si="36"/>
        <v>3.5000000000000003E-2</v>
      </c>
      <c r="C130" s="76">
        <f t="shared" si="37"/>
        <v>516.63281725429272</v>
      </c>
      <c r="D130" s="77">
        <f t="shared" si="38"/>
        <v>2262.6032433511491</v>
      </c>
      <c r="E130" s="76">
        <f t="shared" si="39"/>
        <v>0</v>
      </c>
      <c r="F130" s="76"/>
      <c r="G130" s="76">
        <f t="shared" si="49"/>
        <v>0</v>
      </c>
      <c r="H130" s="76">
        <f t="shared" si="40"/>
        <v>1745.9704260968565</v>
      </c>
      <c r="I130" s="91">
        <f t="shared" si="41"/>
        <v>175385.28120394636</v>
      </c>
      <c r="J130" s="16"/>
      <c r="M130" s="95"/>
      <c r="N130" s="85"/>
      <c r="O130" s="87">
        <f t="shared" si="50"/>
        <v>155305.53113767886</v>
      </c>
      <c r="P130" s="41"/>
      <c r="Q130" s="80">
        <f t="shared" si="46"/>
        <v>175385.28120394636</v>
      </c>
      <c r="R130" s="18"/>
      <c r="S130" s="90">
        <f>SUM($C$39:C130)</f>
        <v>67044.77959225222</v>
      </c>
      <c r="T130" s="81"/>
      <c r="U130" s="80">
        <f>SUM($CD$31:CD124)</f>
        <v>67044.77959225222</v>
      </c>
      <c r="V130" s="18"/>
      <c r="W130" s="18"/>
      <c r="X130" s="18"/>
      <c r="AC130" s="3" t="s">
        <v>45</v>
      </c>
      <c r="CB130">
        <f t="shared" si="32"/>
        <v>98</v>
      </c>
      <c r="CC130" s="2">
        <f t="shared" si="28"/>
        <v>3.5000000000000003E-2</v>
      </c>
      <c r="CD130" s="4">
        <f t="shared" si="29"/>
        <v>485.85467338123431</v>
      </c>
      <c r="CE130" s="1">
        <f t="shared" si="30"/>
        <v>2262.6032433511491</v>
      </c>
      <c r="CF130" s="4">
        <f t="shared" si="31"/>
        <v>0</v>
      </c>
      <c r="CG130" s="4">
        <f t="shared" si="48"/>
        <v>0</v>
      </c>
      <c r="CH130" s="4">
        <f t="shared" si="33"/>
        <v>1776.7485699699148</v>
      </c>
      <c r="CI130" s="4">
        <f t="shared" si="27"/>
        <v>164801.99658931044</v>
      </c>
      <c r="CK130" s="83">
        <f t="shared" si="45"/>
        <v>334.32326801684934</v>
      </c>
      <c r="CL130" s="1">
        <f t="shared" si="42"/>
        <v>1131.3016216755746</v>
      </c>
      <c r="CM130" s="1">
        <f t="shared" si="43"/>
        <v>796.97835365872515</v>
      </c>
      <c r="CN130" s="83">
        <f t="shared" si="44"/>
        <v>247488.48113281009</v>
      </c>
      <c r="CO130" s="74">
        <f t="shared" si="26"/>
        <v>92</v>
      </c>
    </row>
    <row r="131" spans="1:93" hidden="1" x14ac:dyDescent="0.35">
      <c r="A131" s="74">
        <f t="shared" si="35"/>
        <v>93</v>
      </c>
      <c r="B131" s="75">
        <f t="shared" si="36"/>
        <v>3.5000000000000003E-2</v>
      </c>
      <c r="C131" s="76">
        <f t="shared" si="37"/>
        <v>511.54040351151031</v>
      </c>
      <c r="D131" s="77">
        <f t="shared" si="38"/>
        <v>2262.6032433511491</v>
      </c>
      <c r="E131" s="76">
        <f t="shared" si="39"/>
        <v>0</v>
      </c>
      <c r="F131" s="76"/>
      <c r="G131" s="76">
        <f t="shared" si="49"/>
        <v>0</v>
      </c>
      <c r="H131" s="76">
        <f t="shared" si="40"/>
        <v>1751.0628398396389</v>
      </c>
      <c r="I131" s="91">
        <f t="shared" si="41"/>
        <v>173634.21836410672</v>
      </c>
      <c r="J131" s="16"/>
      <c r="M131" s="95"/>
      <c r="N131" s="85"/>
      <c r="O131" s="87">
        <f t="shared" si="50"/>
        <v>153320.59858993234</v>
      </c>
      <c r="P131" s="41"/>
      <c r="Q131" s="80">
        <f t="shared" si="46"/>
        <v>173634.21836410672</v>
      </c>
      <c r="R131" s="18"/>
      <c r="S131" s="90">
        <f>SUM($C$39:C131)</f>
        <v>67556.319995763726</v>
      </c>
      <c r="T131" s="81"/>
      <c r="U131" s="80">
        <f>SUM($CD$31:CD125)</f>
        <v>67556.319995763726</v>
      </c>
      <c r="V131" s="18"/>
      <c r="W131" s="18"/>
      <c r="X131" s="18"/>
      <c r="AC131" s="3" t="s">
        <v>45</v>
      </c>
      <c r="CB131">
        <f t="shared" si="32"/>
        <v>99</v>
      </c>
      <c r="CC131" s="2">
        <f t="shared" si="28"/>
        <v>3.5000000000000003E-2</v>
      </c>
      <c r="CD131" s="4">
        <f t="shared" si="29"/>
        <v>480.67249005215547</v>
      </c>
      <c r="CE131" s="1">
        <f t="shared" si="30"/>
        <v>2262.6032433511491</v>
      </c>
      <c r="CF131" s="4">
        <f t="shared" si="31"/>
        <v>0</v>
      </c>
      <c r="CG131" s="4">
        <f t="shared" si="48"/>
        <v>0</v>
      </c>
      <c r="CH131" s="4">
        <f t="shared" si="33"/>
        <v>1781.9307532989937</v>
      </c>
      <c r="CI131" s="4">
        <f t="shared" si="27"/>
        <v>163020.06583601143</v>
      </c>
      <c r="CK131" s="83">
        <f t="shared" si="45"/>
        <v>333.25011452536029</v>
      </c>
      <c r="CL131" s="1">
        <f t="shared" si="42"/>
        <v>1131.3016216755746</v>
      </c>
      <c r="CM131" s="1">
        <f t="shared" si="43"/>
        <v>798.05150715021432</v>
      </c>
      <c r="CN131" s="83">
        <f t="shared" si="44"/>
        <v>246690.42962565989</v>
      </c>
      <c r="CO131" s="74">
        <f t="shared" si="26"/>
        <v>93</v>
      </c>
    </row>
    <row r="132" spans="1:93" hidden="1" x14ac:dyDescent="0.35">
      <c r="A132" s="74">
        <f t="shared" si="35"/>
        <v>94</v>
      </c>
      <c r="B132" s="75">
        <f t="shared" si="36"/>
        <v>3.5000000000000003E-2</v>
      </c>
      <c r="C132" s="76">
        <f t="shared" si="37"/>
        <v>506.43313689531135</v>
      </c>
      <c r="D132" s="77">
        <f t="shared" si="38"/>
        <v>2262.6032433511491</v>
      </c>
      <c r="E132" s="76">
        <f t="shared" si="39"/>
        <v>0</v>
      </c>
      <c r="F132" s="76"/>
      <c r="G132" s="76">
        <f t="shared" si="49"/>
        <v>0</v>
      </c>
      <c r="H132" s="76">
        <f t="shared" si="40"/>
        <v>1756.1701064558379</v>
      </c>
      <c r="I132" s="91">
        <f t="shared" si="41"/>
        <v>171878.04825765089</v>
      </c>
      <c r="J132" s="16"/>
      <c r="M132" s="95"/>
      <c r="N132" s="85"/>
      <c r="O132" s="87">
        <f t="shared" si="50"/>
        <v>151335.66604218583</v>
      </c>
      <c r="P132" s="41"/>
      <c r="Q132" s="80">
        <f t="shared" si="46"/>
        <v>171878.04825765089</v>
      </c>
      <c r="R132" s="18"/>
      <c r="S132" s="90">
        <f>SUM($C$39:C132)</f>
        <v>68062.75313265904</v>
      </c>
      <c r="T132" s="81"/>
      <c r="U132" s="80">
        <f>SUM($CD$31:CD126)</f>
        <v>68062.75313265904</v>
      </c>
      <c r="V132" s="18"/>
      <c r="W132" s="18"/>
      <c r="X132" s="18"/>
      <c r="AC132" s="3" t="s">
        <v>45</v>
      </c>
      <c r="CB132">
        <f t="shared" si="32"/>
        <v>100</v>
      </c>
      <c r="CC132" s="2">
        <f t="shared" si="28"/>
        <v>3.5000000000000003E-2</v>
      </c>
      <c r="CD132" s="4">
        <f t="shared" si="29"/>
        <v>475.47519202170008</v>
      </c>
      <c r="CE132" s="1">
        <f t="shared" si="30"/>
        <v>2262.6032433511491</v>
      </c>
      <c r="CF132" s="4">
        <f t="shared" si="31"/>
        <v>0</v>
      </c>
      <c r="CG132" s="4">
        <f t="shared" si="48"/>
        <v>0</v>
      </c>
      <c r="CH132" s="4">
        <f t="shared" si="33"/>
        <v>1787.1280513294491</v>
      </c>
      <c r="CI132" s="4">
        <f t="shared" si="27"/>
        <v>161232.93778468197</v>
      </c>
      <c r="CK132" s="83">
        <f t="shared" si="45"/>
        <v>332.1755160028851</v>
      </c>
      <c r="CL132" s="1">
        <f t="shared" si="42"/>
        <v>1131.3016216755746</v>
      </c>
      <c r="CM132" s="1">
        <f t="shared" si="43"/>
        <v>799.12610567268939</v>
      </c>
      <c r="CN132" s="83">
        <f t="shared" si="44"/>
        <v>245891.30351998721</v>
      </c>
      <c r="CO132" s="74">
        <f t="shared" si="26"/>
        <v>94</v>
      </c>
    </row>
    <row r="133" spans="1:93" hidden="1" x14ac:dyDescent="0.35">
      <c r="A133" s="74">
        <f t="shared" si="35"/>
        <v>95</v>
      </c>
      <c r="B133" s="75">
        <f t="shared" si="36"/>
        <v>3.5000000000000003E-2</v>
      </c>
      <c r="C133" s="76">
        <f t="shared" si="37"/>
        <v>501.31097408481509</v>
      </c>
      <c r="D133" s="77">
        <f t="shared" si="38"/>
        <v>2262.6032433511491</v>
      </c>
      <c r="E133" s="76">
        <f t="shared" si="39"/>
        <v>0</v>
      </c>
      <c r="F133" s="76"/>
      <c r="G133" s="76">
        <f t="shared" si="49"/>
        <v>0</v>
      </c>
      <c r="H133" s="76">
        <f t="shared" si="40"/>
        <v>1761.292269266334</v>
      </c>
      <c r="I133" s="91">
        <f t="shared" si="41"/>
        <v>170116.75598838457</v>
      </c>
      <c r="J133" s="16"/>
      <c r="M133" s="95"/>
      <c r="N133" s="85"/>
      <c r="O133" s="87">
        <f t="shared" si="50"/>
        <v>149350.73349443931</v>
      </c>
      <c r="P133" s="41"/>
      <c r="Q133" s="80">
        <f t="shared" si="46"/>
        <v>170116.75598838457</v>
      </c>
      <c r="R133" s="18"/>
      <c r="S133" s="90">
        <f>SUM($C$39:C133)</f>
        <v>68564.064106743856</v>
      </c>
      <c r="T133" s="81"/>
      <c r="U133" s="80">
        <f>SUM($CD$31:CD127)</f>
        <v>68564.064106743856</v>
      </c>
      <c r="V133" s="18"/>
      <c r="W133" s="18"/>
      <c r="X133" s="18"/>
      <c r="AC133" s="3" t="s">
        <v>45</v>
      </c>
      <c r="CB133">
        <f t="shared" si="32"/>
        <v>101</v>
      </c>
      <c r="CC133" s="2">
        <f t="shared" si="28"/>
        <v>3.5000000000000003E-2</v>
      </c>
      <c r="CD133" s="4">
        <f t="shared" si="29"/>
        <v>470.26273520532243</v>
      </c>
      <c r="CE133" s="1">
        <f t="shared" si="30"/>
        <v>2262.6032433511491</v>
      </c>
      <c r="CF133" s="4">
        <f t="shared" si="31"/>
        <v>0</v>
      </c>
      <c r="CG133" s="4">
        <f t="shared" si="48"/>
        <v>0</v>
      </c>
      <c r="CH133" s="4">
        <f t="shared" si="33"/>
        <v>1792.3405081458268</v>
      </c>
      <c r="CI133" s="4">
        <f t="shared" si="27"/>
        <v>159440.59727653614</v>
      </c>
      <c r="CK133" s="83">
        <f t="shared" si="45"/>
        <v>331.09947050364946</v>
      </c>
      <c r="CL133" s="1">
        <f t="shared" si="42"/>
        <v>1131.3016216755746</v>
      </c>
      <c r="CM133" s="1">
        <f t="shared" si="43"/>
        <v>800.20215117192515</v>
      </c>
      <c r="CN133" s="83">
        <f t="shared" si="44"/>
        <v>245091.10136881529</v>
      </c>
      <c r="CO133" s="74">
        <f t="shared" si="26"/>
        <v>95</v>
      </c>
    </row>
    <row r="134" spans="1:93" hidden="1" x14ac:dyDescent="0.35">
      <c r="A134" s="74">
        <f t="shared" si="35"/>
        <v>96</v>
      </c>
      <c r="B134" s="75">
        <f t="shared" si="36"/>
        <v>3.5000000000000003E-2</v>
      </c>
      <c r="C134" s="76">
        <f t="shared" si="37"/>
        <v>496.17387163278835</v>
      </c>
      <c r="D134" s="77">
        <f t="shared" si="38"/>
        <v>2262.6032433511491</v>
      </c>
      <c r="E134" s="76">
        <f t="shared" si="39"/>
        <v>0</v>
      </c>
      <c r="F134" s="76"/>
      <c r="G134" s="76">
        <f t="shared" si="49"/>
        <v>0</v>
      </c>
      <c r="H134" s="76">
        <f t="shared" si="40"/>
        <v>1766.4293717183607</v>
      </c>
      <c r="I134" s="91">
        <f t="shared" si="41"/>
        <v>168350.32661666622</v>
      </c>
      <c r="J134" s="16"/>
      <c r="M134" s="95"/>
      <c r="N134" s="85" t="s">
        <v>45</v>
      </c>
      <c r="O134" s="87">
        <f>CN246</f>
        <v>147365.80094669294</v>
      </c>
      <c r="P134" s="41"/>
      <c r="Q134" s="80">
        <f t="shared" si="46"/>
        <v>168350.32661666622</v>
      </c>
      <c r="R134" s="18"/>
      <c r="S134" s="90">
        <f>SUM($C$39:C134)</f>
        <v>69060.237978376637</v>
      </c>
      <c r="T134" s="81">
        <v>8</v>
      </c>
      <c r="U134" s="80">
        <f>SUM($CD$31:CD128)</f>
        <v>69060.237978376637</v>
      </c>
      <c r="V134" s="18"/>
      <c r="W134" s="18"/>
      <c r="X134" s="18"/>
      <c r="AC134" s="3" t="s">
        <v>45</v>
      </c>
      <c r="CB134">
        <f t="shared" si="32"/>
        <v>102</v>
      </c>
      <c r="CC134" s="2">
        <f t="shared" si="28"/>
        <v>3.5000000000000003E-2</v>
      </c>
      <c r="CD134" s="4">
        <f t="shared" si="29"/>
        <v>465.03507538989709</v>
      </c>
      <c r="CE134" s="1">
        <f t="shared" si="30"/>
        <v>2262.6032433511491</v>
      </c>
      <c r="CF134" s="4">
        <f t="shared" si="31"/>
        <v>0</v>
      </c>
      <c r="CG134" s="4">
        <f t="shared" si="48"/>
        <v>0</v>
      </c>
      <c r="CH134" s="4">
        <f t="shared" si="33"/>
        <v>1797.5681679612521</v>
      </c>
      <c r="CI134" s="4">
        <f t="shared" si="27"/>
        <v>157643.02910857488</v>
      </c>
      <c r="CK134" s="83">
        <f t="shared" si="45"/>
        <v>330.02197607925893</v>
      </c>
      <c r="CL134" s="1">
        <f t="shared" si="42"/>
        <v>1131.3016216755746</v>
      </c>
      <c r="CM134" s="1">
        <f t="shared" si="43"/>
        <v>801.27964559631562</v>
      </c>
      <c r="CN134" s="83">
        <f t="shared" si="44"/>
        <v>244289.82172321898</v>
      </c>
      <c r="CO134" s="74">
        <f t="shared" si="26"/>
        <v>96</v>
      </c>
    </row>
    <row r="135" spans="1:93" hidden="1" x14ac:dyDescent="0.35">
      <c r="A135" s="74">
        <f t="shared" si="35"/>
        <v>97</v>
      </c>
      <c r="B135" s="75">
        <f t="shared" si="36"/>
        <v>3.5000000000000003E-2</v>
      </c>
      <c r="C135" s="76">
        <f t="shared" si="37"/>
        <v>491.02178596527648</v>
      </c>
      <c r="D135" s="77">
        <f t="shared" si="38"/>
        <v>2262.6032433511491</v>
      </c>
      <c r="E135" s="76">
        <f t="shared" si="39"/>
        <v>0</v>
      </c>
      <c r="F135" s="76"/>
      <c r="G135" s="76">
        <f t="shared" si="49"/>
        <v>0</v>
      </c>
      <c r="H135" s="76">
        <f t="shared" si="40"/>
        <v>1771.5814573858727</v>
      </c>
      <c r="I135" s="91">
        <f t="shared" si="41"/>
        <v>166578.74515928034</v>
      </c>
      <c r="J135" s="16"/>
      <c r="M135" s="95"/>
      <c r="N135" s="85"/>
      <c r="O135" s="87">
        <f>O134-($O$134-$O$146)/12</f>
        <v>145310.19410354801</v>
      </c>
      <c r="P135" s="41"/>
      <c r="Q135" s="80">
        <f t="shared" si="46"/>
        <v>166578.74515928034</v>
      </c>
      <c r="R135" s="18"/>
      <c r="S135" s="90">
        <f>SUM($C$39:C135)</f>
        <v>69551.259764341914</v>
      </c>
      <c r="T135" s="81"/>
      <c r="U135" s="80">
        <f>SUM($CD$31:CD129)</f>
        <v>69551.259764341914</v>
      </c>
      <c r="V135" s="18"/>
      <c r="W135" s="18"/>
      <c r="X135" s="18"/>
      <c r="AC135" s="3" t="s">
        <v>45</v>
      </c>
      <c r="CB135">
        <f t="shared" si="32"/>
        <v>103</v>
      </c>
      <c r="CC135" s="2">
        <f t="shared" si="28"/>
        <v>3.5000000000000003E-2</v>
      </c>
      <c r="CD135" s="4">
        <f t="shared" si="29"/>
        <v>459.79216823334338</v>
      </c>
      <c r="CE135" s="1">
        <f t="shared" si="30"/>
        <v>2262.6032433511491</v>
      </c>
      <c r="CF135" s="4">
        <f t="shared" si="31"/>
        <v>0</v>
      </c>
      <c r="CG135" s="4">
        <f t="shared" si="48"/>
        <v>0</v>
      </c>
      <c r="CH135" s="4">
        <f t="shared" si="33"/>
        <v>1802.8110751178058</v>
      </c>
      <c r="CI135" s="4">
        <f t="shared" si="27"/>
        <v>155840.21803345706</v>
      </c>
      <c r="CK135" s="83">
        <f t="shared" si="45"/>
        <v>328.94303077869557</v>
      </c>
      <c r="CL135" s="1">
        <f t="shared" si="42"/>
        <v>1131.3016216755746</v>
      </c>
      <c r="CM135" s="1">
        <f t="shared" si="43"/>
        <v>802.35859089687892</v>
      </c>
      <c r="CN135" s="83">
        <f t="shared" si="44"/>
        <v>243487.4631323221</v>
      </c>
      <c r="CO135" s="74">
        <f t="shared" si="26"/>
        <v>97</v>
      </c>
    </row>
    <row r="136" spans="1:93" hidden="1" x14ac:dyDescent="0.35">
      <c r="A136" s="74">
        <f t="shared" si="35"/>
        <v>98</v>
      </c>
      <c r="B136" s="75">
        <f t="shared" si="36"/>
        <v>3.5000000000000003E-2</v>
      </c>
      <c r="C136" s="76">
        <f t="shared" si="37"/>
        <v>485.85467338123431</v>
      </c>
      <c r="D136" s="77">
        <f t="shared" si="38"/>
        <v>2262.6032433511491</v>
      </c>
      <c r="E136" s="76">
        <f t="shared" si="39"/>
        <v>0</v>
      </c>
      <c r="F136" s="76"/>
      <c r="G136" s="76">
        <f t="shared" si="49"/>
        <v>0</v>
      </c>
      <c r="H136" s="76">
        <f t="shared" si="40"/>
        <v>1776.7485699699148</v>
      </c>
      <c r="I136" s="91">
        <f t="shared" si="41"/>
        <v>164801.99658931044</v>
      </c>
      <c r="J136" s="16"/>
      <c r="M136" s="95"/>
      <c r="N136" s="85"/>
      <c r="O136" s="87">
        <f t="shared" ref="O136:O145" si="51">O135-($O$134-$O$146)/12</f>
        <v>143254.58726040309</v>
      </c>
      <c r="P136" s="41"/>
      <c r="Q136" s="80">
        <f t="shared" si="46"/>
        <v>164801.99658931044</v>
      </c>
      <c r="R136" s="18"/>
      <c r="S136" s="90">
        <f>SUM($C$39:C136)</f>
        <v>70037.114437723154</v>
      </c>
      <c r="T136" s="81"/>
      <c r="U136" s="80">
        <f>SUM($CD$31:CD130)</f>
        <v>70037.114437723154</v>
      </c>
      <c r="V136" s="18"/>
      <c r="W136" s="18"/>
      <c r="X136" s="18"/>
      <c r="AC136" s="3" t="s">
        <v>45</v>
      </c>
      <c r="CB136">
        <f t="shared" si="32"/>
        <v>104</v>
      </c>
      <c r="CC136" s="2">
        <f t="shared" si="28"/>
        <v>3.5000000000000003E-2</v>
      </c>
      <c r="CD136" s="4">
        <f t="shared" si="29"/>
        <v>454.53396926424978</v>
      </c>
      <c r="CE136" s="1">
        <f t="shared" si="30"/>
        <v>2262.6032433511491</v>
      </c>
      <c r="CF136" s="4">
        <f t="shared" si="31"/>
        <v>0</v>
      </c>
      <c r="CG136" s="4">
        <f t="shared" si="48"/>
        <v>0</v>
      </c>
      <c r="CH136" s="4">
        <f t="shared" si="33"/>
        <v>1808.0692740868994</v>
      </c>
      <c r="CI136" s="4">
        <f t="shared" si="27"/>
        <v>154032.14875937015</v>
      </c>
      <c r="CK136" s="83">
        <f t="shared" si="45"/>
        <v>327.86263264831427</v>
      </c>
      <c r="CL136" s="1">
        <f t="shared" si="42"/>
        <v>1131.3016216755746</v>
      </c>
      <c r="CM136" s="1">
        <f t="shared" si="43"/>
        <v>803.43898902726028</v>
      </c>
      <c r="CN136" s="83">
        <f t="shared" si="44"/>
        <v>242684.02414329484</v>
      </c>
      <c r="CO136" s="74">
        <f t="shared" si="26"/>
        <v>98</v>
      </c>
    </row>
    <row r="137" spans="1:93" hidden="1" x14ac:dyDescent="0.35">
      <c r="A137" s="74">
        <f t="shared" si="35"/>
        <v>99</v>
      </c>
      <c r="B137" s="75">
        <f t="shared" si="36"/>
        <v>3.5000000000000003E-2</v>
      </c>
      <c r="C137" s="76">
        <f t="shared" si="37"/>
        <v>480.67249005215547</v>
      </c>
      <c r="D137" s="77">
        <f t="shared" si="38"/>
        <v>2262.6032433511491</v>
      </c>
      <c r="E137" s="76">
        <f t="shared" ref="E137:E200" si="52">IF(D137&lt;I136,IF(I136&lt;1,"",$E$14),IF(D137&lt;E136,0,D137-(I136+C137)))</f>
        <v>0</v>
      </c>
      <c r="F137" s="76"/>
      <c r="G137" s="76">
        <f t="shared" si="49"/>
        <v>0</v>
      </c>
      <c r="H137" s="76">
        <f t="shared" si="40"/>
        <v>1781.9307532989937</v>
      </c>
      <c r="I137" s="91">
        <f t="shared" si="41"/>
        <v>163020.06583601143</v>
      </c>
      <c r="J137" s="16"/>
      <c r="M137" s="95"/>
      <c r="N137" s="85"/>
      <c r="O137" s="87">
        <f t="shared" si="51"/>
        <v>141198.98041725816</v>
      </c>
      <c r="P137" s="41"/>
      <c r="Q137" s="80">
        <f t="shared" si="46"/>
        <v>163020.06583601143</v>
      </c>
      <c r="R137" s="18"/>
      <c r="S137" s="90">
        <f>SUM($C$39:C137)</f>
        <v>70517.786927775305</v>
      </c>
      <c r="T137" s="81"/>
      <c r="U137" s="80">
        <f>SUM($CD$31:CD131)</f>
        <v>70517.786927775305</v>
      </c>
      <c r="V137" s="18"/>
      <c r="W137" s="18"/>
      <c r="X137" s="18"/>
      <c r="AC137" s="3" t="s">
        <v>45</v>
      </c>
      <c r="CB137">
        <f t="shared" si="32"/>
        <v>105</v>
      </c>
      <c r="CC137" s="2">
        <f t="shared" si="28"/>
        <v>3.5000000000000003E-2</v>
      </c>
      <c r="CD137" s="4">
        <f t="shared" si="29"/>
        <v>449.26043388149628</v>
      </c>
      <c r="CE137" s="1">
        <f t="shared" si="30"/>
        <v>2262.6032433511491</v>
      </c>
      <c r="CF137" s="4">
        <f t="shared" si="31"/>
        <v>0</v>
      </c>
      <c r="CG137" s="4">
        <f t="shared" si="48"/>
        <v>0</v>
      </c>
      <c r="CH137" s="4">
        <f t="shared" si="33"/>
        <v>1813.3428094696528</v>
      </c>
      <c r="CI137" s="4">
        <f t="shared" si="27"/>
        <v>152218.8059499005</v>
      </c>
      <c r="CK137" s="83">
        <f t="shared" si="45"/>
        <v>326.7807797318394</v>
      </c>
      <c r="CL137" s="1">
        <f t="shared" si="42"/>
        <v>1131.3016216755746</v>
      </c>
      <c r="CM137" s="1">
        <f t="shared" si="43"/>
        <v>804.52084194373515</v>
      </c>
      <c r="CN137" s="83">
        <f t="shared" si="44"/>
        <v>241879.5033013511</v>
      </c>
      <c r="CO137" s="74">
        <f t="shared" si="26"/>
        <v>99</v>
      </c>
    </row>
    <row r="138" spans="1:93" hidden="1" x14ac:dyDescent="0.35">
      <c r="A138" s="74">
        <f t="shared" si="35"/>
        <v>100</v>
      </c>
      <c r="B138" s="75">
        <f t="shared" si="36"/>
        <v>3.5000000000000003E-2</v>
      </c>
      <c r="C138" s="76">
        <f t="shared" si="37"/>
        <v>475.47519202170008</v>
      </c>
      <c r="D138" s="77">
        <f t="shared" si="38"/>
        <v>2262.6032433511491</v>
      </c>
      <c r="E138" s="76">
        <f t="shared" si="52"/>
        <v>0</v>
      </c>
      <c r="F138" s="76"/>
      <c r="G138" s="76">
        <f t="shared" si="49"/>
        <v>0</v>
      </c>
      <c r="H138" s="76">
        <f t="shared" si="40"/>
        <v>1787.1280513294491</v>
      </c>
      <c r="I138" s="91">
        <f t="shared" si="41"/>
        <v>161232.93778468197</v>
      </c>
      <c r="J138" s="16"/>
      <c r="M138" s="95"/>
      <c r="N138" s="85"/>
      <c r="O138" s="87">
        <f t="shared" si="51"/>
        <v>139143.37357411324</v>
      </c>
      <c r="P138" s="41"/>
      <c r="Q138" s="80">
        <f t="shared" si="46"/>
        <v>161232.93778468197</v>
      </c>
      <c r="R138" s="18"/>
      <c r="S138" s="90">
        <f>SUM($C$39:C138)</f>
        <v>70993.262119797</v>
      </c>
      <c r="T138" s="81"/>
      <c r="U138" s="80">
        <f>SUM($CD$31:CD132)</f>
        <v>70993.262119797</v>
      </c>
      <c r="V138" s="18"/>
      <c r="W138" s="18"/>
      <c r="X138" s="18"/>
      <c r="AC138" s="3" t="s">
        <v>45</v>
      </c>
      <c r="CB138">
        <f t="shared" si="32"/>
        <v>106</v>
      </c>
      <c r="CC138" s="2">
        <f t="shared" si="28"/>
        <v>3.5000000000000003E-2</v>
      </c>
      <c r="CD138" s="4">
        <f t="shared" si="29"/>
        <v>443.97151735387644</v>
      </c>
      <c r="CE138" s="1">
        <f t="shared" si="30"/>
        <v>2262.6032433511491</v>
      </c>
      <c r="CF138" s="4">
        <f t="shared" si="31"/>
        <v>0</v>
      </c>
      <c r="CG138" s="4">
        <f t="shared" si="48"/>
        <v>0</v>
      </c>
      <c r="CH138" s="4">
        <f t="shared" si="33"/>
        <v>1818.6317259972727</v>
      </c>
      <c r="CI138" s="4">
        <f t="shared" si="27"/>
        <v>150400.17422390322</v>
      </c>
      <c r="CK138" s="83">
        <f t="shared" si="45"/>
        <v>325.69747007036096</v>
      </c>
      <c r="CL138" s="1">
        <f t="shared" si="42"/>
        <v>1131.3016216755746</v>
      </c>
      <c r="CM138" s="1">
        <f t="shared" si="43"/>
        <v>805.60415160521359</v>
      </c>
      <c r="CN138" s="83">
        <f t="shared" si="44"/>
        <v>241073.89914974588</v>
      </c>
      <c r="CO138" s="74">
        <f t="shared" si="26"/>
        <v>100</v>
      </c>
    </row>
    <row r="139" spans="1:93" hidden="1" x14ac:dyDescent="0.35">
      <c r="A139" s="74">
        <f t="shared" si="35"/>
        <v>101</v>
      </c>
      <c r="B139" s="75">
        <f t="shared" si="36"/>
        <v>3.5000000000000003E-2</v>
      </c>
      <c r="C139" s="76">
        <f t="shared" si="37"/>
        <v>470.26273520532243</v>
      </c>
      <c r="D139" s="77">
        <f t="shared" si="38"/>
        <v>2262.6032433511491</v>
      </c>
      <c r="E139" s="76">
        <f t="shared" si="52"/>
        <v>0</v>
      </c>
      <c r="F139" s="76"/>
      <c r="G139" s="76">
        <f t="shared" si="49"/>
        <v>0</v>
      </c>
      <c r="H139" s="76">
        <f t="shared" si="40"/>
        <v>1792.3405081458268</v>
      </c>
      <c r="I139" s="91">
        <f t="shared" si="41"/>
        <v>159440.59727653614</v>
      </c>
      <c r="J139" s="16"/>
      <c r="M139" s="95"/>
      <c r="N139" s="85"/>
      <c r="O139" s="87">
        <f t="shared" si="51"/>
        <v>137087.76673096832</v>
      </c>
      <c r="P139" s="41"/>
      <c r="Q139" s="80">
        <f t="shared" si="46"/>
        <v>159440.59727653614</v>
      </c>
      <c r="R139" s="18"/>
      <c r="S139" s="90">
        <f>SUM($C$39:C139)</f>
        <v>71463.524855002324</v>
      </c>
      <c r="T139" s="81"/>
      <c r="U139" s="80">
        <f>SUM($CD$31:CD133)</f>
        <v>71463.524855002324</v>
      </c>
      <c r="V139" s="18"/>
      <c r="W139" s="18"/>
      <c r="X139" s="18"/>
      <c r="AC139" s="3" t="s">
        <v>45</v>
      </c>
      <c r="CB139">
        <f t="shared" si="32"/>
        <v>107</v>
      </c>
      <c r="CC139" s="2">
        <f t="shared" si="28"/>
        <v>3.5000000000000003E-2</v>
      </c>
      <c r="CD139" s="4">
        <f t="shared" si="29"/>
        <v>438.66717481971773</v>
      </c>
      <c r="CE139" s="1">
        <f t="shared" si="30"/>
        <v>2262.6032433511491</v>
      </c>
      <c r="CF139" s="4">
        <f t="shared" si="31"/>
        <v>0</v>
      </c>
      <c r="CG139" s="4">
        <f t="shared" si="48"/>
        <v>0</v>
      </c>
      <c r="CH139" s="4">
        <f t="shared" si="33"/>
        <v>1823.9360685314314</v>
      </c>
      <c r="CI139" s="4">
        <f t="shared" si="27"/>
        <v>148576.2381553718</v>
      </c>
      <c r="CK139" s="83">
        <f t="shared" si="45"/>
        <v>324.61270170233144</v>
      </c>
      <c r="CL139" s="1">
        <f t="shared" si="42"/>
        <v>1131.3016216755746</v>
      </c>
      <c r="CM139" s="1">
        <f t="shared" si="43"/>
        <v>806.68891997324317</v>
      </c>
      <c r="CN139" s="83">
        <f t="shared" si="44"/>
        <v>240267.21022977264</v>
      </c>
      <c r="CO139" s="74">
        <f t="shared" si="26"/>
        <v>101</v>
      </c>
    </row>
    <row r="140" spans="1:93" hidden="1" x14ac:dyDescent="0.35">
      <c r="A140" s="74">
        <f t="shared" si="35"/>
        <v>102</v>
      </c>
      <c r="B140" s="75">
        <f t="shared" si="36"/>
        <v>3.5000000000000003E-2</v>
      </c>
      <c r="C140" s="76">
        <f t="shared" si="37"/>
        <v>465.03507538989709</v>
      </c>
      <c r="D140" s="77">
        <f t="shared" si="38"/>
        <v>2262.6032433511491</v>
      </c>
      <c r="E140" s="76">
        <f t="shared" si="52"/>
        <v>0</v>
      </c>
      <c r="F140" s="76"/>
      <c r="G140" s="76">
        <f t="shared" si="49"/>
        <v>0</v>
      </c>
      <c r="H140" s="76">
        <f t="shared" si="40"/>
        <v>1797.5681679612521</v>
      </c>
      <c r="I140" s="91">
        <f t="shared" si="41"/>
        <v>157643.02910857488</v>
      </c>
      <c r="J140" s="16"/>
      <c r="M140" s="95"/>
      <c r="N140" s="85"/>
      <c r="O140" s="87">
        <f t="shared" si="51"/>
        <v>135032.15988782339</v>
      </c>
      <c r="P140" s="41"/>
      <c r="Q140" s="80">
        <f t="shared" si="46"/>
        <v>157643.02910857488</v>
      </c>
      <c r="R140" s="18"/>
      <c r="S140" s="90">
        <f>SUM($C$39:C140)</f>
        <v>71928.559930392221</v>
      </c>
      <c r="T140" s="81"/>
      <c r="U140" s="80">
        <f>SUM($CD$31:CD134)</f>
        <v>71928.559930392221</v>
      </c>
      <c r="V140" s="18"/>
      <c r="W140" s="18"/>
      <c r="X140" s="18"/>
      <c r="AC140" s="3" t="s">
        <v>45</v>
      </c>
      <c r="CB140">
        <f t="shared" si="32"/>
        <v>108</v>
      </c>
      <c r="CC140" s="2">
        <f t="shared" si="28"/>
        <v>3.5000000000000003E-2</v>
      </c>
      <c r="CD140" s="4">
        <f t="shared" si="29"/>
        <v>433.3473612865011</v>
      </c>
      <c r="CE140" s="1">
        <f t="shared" si="30"/>
        <v>2262.6032433511491</v>
      </c>
      <c r="CF140" s="4">
        <f t="shared" si="31"/>
        <v>0</v>
      </c>
      <c r="CG140" s="4">
        <f t="shared" si="48"/>
        <v>0</v>
      </c>
      <c r="CH140" s="4">
        <f t="shared" si="33"/>
        <v>1829.2558820646479</v>
      </c>
      <c r="CI140" s="4">
        <f t="shared" si="27"/>
        <v>146746.98227330716</v>
      </c>
      <c r="CK140" s="83">
        <f t="shared" si="45"/>
        <v>323.52647266356195</v>
      </c>
      <c r="CL140" s="1">
        <f t="shared" si="42"/>
        <v>1131.3016216755746</v>
      </c>
      <c r="CM140" s="1">
        <f t="shared" si="43"/>
        <v>807.77514901201266</v>
      </c>
      <c r="CN140" s="83">
        <f t="shared" si="44"/>
        <v>239459.43508076062</v>
      </c>
      <c r="CO140" s="74">
        <f t="shared" si="26"/>
        <v>102</v>
      </c>
    </row>
    <row r="141" spans="1:93" hidden="1" x14ac:dyDescent="0.35">
      <c r="A141" s="74">
        <f t="shared" si="35"/>
        <v>103</v>
      </c>
      <c r="B141" s="75">
        <f t="shared" si="36"/>
        <v>3.5000000000000003E-2</v>
      </c>
      <c r="C141" s="76">
        <f t="shared" si="37"/>
        <v>459.79216823334338</v>
      </c>
      <c r="D141" s="77">
        <f t="shared" si="38"/>
        <v>2262.6032433511491</v>
      </c>
      <c r="E141" s="76">
        <f t="shared" si="52"/>
        <v>0</v>
      </c>
      <c r="F141" s="76"/>
      <c r="G141" s="76">
        <f t="shared" si="49"/>
        <v>0</v>
      </c>
      <c r="H141" s="76">
        <f t="shared" si="40"/>
        <v>1802.8110751178058</v>
      </c>
      <c r="I141" s="91">
        <f t="shared" si="41"/>
        <v>155840.21803345706</v>
      </c>
      <c r="J141" s="16"/>
      <c r="M141" s="95"/>
      <c r="N141" s="85"/>
      <c r="O141" s="87">
        <f t="shared" si="51"/>
        <v>132976.55304467847</v>
      </c>
      <c r="P141" s="41"/>
      <c r="Q141" s="80">
        <f t="shared" si="46"/>
        <v>155840.21803345706</v>
      </c>
      <c r="R141" s="18"/>
      <c r="S141" s="90">
        <f>SUM($C$39:C141)</f>
        <v>72388.352098625561</v>
      </c>
      <c r="T141" s="81"/>
      <c r="U141" s="80">
        <f>SUM($CD$31:CD135)</f>
        <v>72388.352098625561</v>
      </c>
      <c r="V141" s="18"/>
      <c r="W141" s="18"/>
      <c r="X141" s="18"/>
      <c r="AC141" s="3" t="s">
        <v>45</v>
      </c>
      <c r="CB141">
        <f t="shared" si="32"/>
        <v>109</v>
      </c>
      <c r="CC141" s="2">
        <f t="shared" si="28"/>
        <v>3.5000000000000003E-2</v>
      </c>
      <c r="CD141" s="4">
        <f t="shared" si="29"/>
        <v>428.01203163047927</v>
      </c>
      <c r="CE141" s="1">
        <f t="shared" si="30"/>
        <v>2262.6032433511491</v>
      </c>
      <c r="CF141" s="4">
        <f t="shared" si="31"/>
        <v>0</v>
      </c>
      <c r="CG141" s="4">
        <f t="shared" si="48"/>
        <v>0</v>
      </c>
      <c r="CH141" s="4">
        <f t="shared" si="33"/>
        <v>1834.5912117206699</v>
      </c>
      <c r="CI141" s="4">
        <f t="shared" si="27"/>
        <v>144912.3910615865</v>
      </c>
      <c r="CK141" s="83">
        <f t="shared" si="45"/>
        <v>322.43878098721865</v>
      </c>
      <c r="CL141" s="1">
        <f t="shared" si="42"/>
        <v>1131.3016216755746</v>
      </c>
      <c r="CM141" s="1">
        <f t="shared" si="43"/>
        <v>808.86284068835585</v>
      </c>
      <c r="CN141" s="83">
        <f t="shared" si="44"/>
        <v>238650.57224007227</v>
      </c>
      <c r="CO141" s="74">
        <f t="shared" si="26"/>
        <v>103</v>
      </c>
    </row>
    <row r="142" spans="1:93" hidden="1" x14ac:dyDescent="0.35">
      <c r="A142" s="74">
        <f t="shared" si="35"/>
        <v>104</v>
      </c>
      <c r="B142" s="75">
        <f t="shared" si="36"/>
        <v>3.5000000000000003E-2</v>
      </c>
      <c r="C142" s="76">
        <f t="shared" si="37"/>
        <v>454.53396926424978</v>
      </c>
      <c r="D142" s="77">
        <f t="shared" si="38"/>
        <v>2262.6032433511491</v>
      </c>
      <c r="E142" s="76">
        <f t="shared" si="52"/>
        <v>0</v>
      </c>
      <c r="F142" s="76"/>
      <c r="G142" s="76">
        <f t="shared" si="49"/>
        <v>0</v>
      </c>
      <c r="H142" s="76">
        <f t="shared" si="40"/>
        <v>1808.0692740868994</v>
      </c>
      <c r="I142" s="91">
        <f t="shared" si="41"/>
        <v>154032.14875937015</v>
      </c>
      <c r="J142" s="16"/>
      <c r="M142" s="95"/>
      <c r="N142" s="85"/>
      <c r="O142" s="87">
        <f t="shared" si="51"/>
        <v>130920.94620153356</v>
      </c>
      <c r="P142" s="41"/>
      <c r="Q142" s="80">
        <f t="shared" si="46"/>
        <v>154032.14875937015</v>
      </c>
      <c r="R142" s="18"/>
      <c r="S142" s="90">
        <f>SUM($C$39:C142)</f>
        <v>72842.886067889805</v>
      </c>
      <c r="T142" s="81"/>
      <c r="U142" s="80">
        <f>SUM($CD$31:CD136)</f>
        <v>72842.886067889805</v>
      </c>
      <c r="V142" s="18"/>
      <c r="W142" s="18"/>
      <c r="X142" s="18"/>
      <c r="AC142" s="3" t="s">
        <v>45</v>
      </c>
      <c r="CB142">
        <f t="shared" si="32"/>
        <v>110</v>
      </c>
      <c r="CC142" s="2">
        <f t="shared" si="28"/>
        <v>3.5000000000000003E-2</v>
      </c>
      <c r="CD142" s="4">
        <f t="shared" si="29"/>
        <v>422.66114059629399</v>
      </c>
      <c r="CE142" s="1">
        <f t="shared" si="30"/>
        <v>2262.6032433511491</v>
      </c>
      <c r="CF142" s="4">
        <f t="shared" si="31"/>
        <v>0</v>
      </c>
      <c r="CG142" s="4">
        <f t="shared" si="48"/>
        <v>0</v>
      </c>
      <c r="CH142" s="4">
        <f t="shared" si="33"/>
        <v>1839.9421027548551</v>
      </c>
      <c r="CI142" s="4">
        <f t="shared" si="27"/>
        <v>143072.44895883164</v>
      </c>
      <c r="CK142" s="83">
        <f t="shared" si="45"/>
        <v>321.34962470381953</v>
      </c>
      <c r="CL142" s="1">
        <f t="shared" si="42"/>
        <v>1131.3016216755746</v>
      </c>
      <c r="CM142" s="1">
        <f t="shared" si="43"/>
        <v>809.95199697175508</v>
      </c>
      <c r="CN142" s="83">
        <f t="shared" si="44"/>
        <v>237840.62024310051</v>
      </c>
      <c r="CO142" s="74">
        <f t="shared" si="26"/>
        <v>104</v>
      </c>
    </row>
    <row r="143" spans="1:93" hidden="1" x14ac:dyDescent="0.35">
      <c r="A143" s="74">
        <f t="shared" si="35"/>
        <v>105</v>
      </c>
      <c r="B143" s="75">
        <f t="shared" si="36"/>
        <v>3.5000000000000003E-2</v>
      </c>
      <c r="C143" s="76">
        <f t="shared" si="37"/>
        <v>449.26043388149628</v>
      </c>
      <c r="D143" s="77">
        <f t="shared" si="38"/>
        <v>2262.6032433511491</v>
      </c>
      <c r="E143" s="76">
        <f t="shared" si="52"/>
        <v>0</v>
      </c>
      <c r="F143" s="76"/>
      <c r="G143" s="76">
        <f t="shared" si="49"/>
        <v>0</v>
      </c>
      <c r="H143" s="76">
        <f t="shared" si="40"/>
        <v>1813.3428094696528</v>
      </c>
      <c r="I143" s="91">
        <f t="shared" si="41"/>
        <v>152218.8059499005</v>
      </c>
      <c r="J143" s="16"/>
      <c r="M143" s="95"/>
      <c r="N143" s="85"/>
      <c r="O143" s="87">
        <f t="shared" si="51"/>
        <v>128865.33935838865</v>
      </c>
      <c r="P143" s="41"/>
      <c r="Q143" s="80">
        <f t="shared" si="46"/>
        <v>152218.8059499005</v>
      </c>
      <c r="R143" s="18"/>
      <c r="S143" s="90">
        <f>SUM($C$39:C143)</f>
        <v>73292.146501771305</v>
      </c>
      <c r="T143" s="81"/>
      <c r="U143" s="80">
        <f>SUM($CD$31:CD137)</f>
        <v>73292.146501771305</v>
      </c>
      <c r="V143" s="18"/>
      <c r="W143" s="18"/>
      <c r="X143" s="18"/>
      <c r="AC143" s="3" t="s">
        <v>45</v>
      </c>
      <c r="CB143">
        <f t="shared" si="32"/>
        <v>111</v>
      </c>
      <c r="CC143" s="2">
        <f t="shared" si="28"/>
        <v>3.5000000000000003E-2</v>
      </c>
      <c r="CD143" s="4">
        <f t="shared" si="29"/>
        <v>417.29464279659231</v>
      </c>
      <c r="CE143" s="1">
        <f t="shared" si="30"/>
        <v>2262.6032433511491</v>
      </c>
      <c r="CF143" s="4">
        <f t="shared" si="31"/>
        <v>0</v>
      </c>
      <c r="CG143" s="4">
        <f t="shared" si="48"/>
        <v>0</v>
      </c>
      <c r="CH143" s="4">
        <f t="shared" si="33"/>
        <v>1845.3086005545567</v>
      </c>
      <c r="CI143" s="4">
        <f t="shared" si="27"/>
        <v>141227.14035827707</v>
      </c>
      <c r="CK143" s="83">
        <f t="shared" si="45"/>
        <v>320.25900184123049</v>
      </c>
      <c r="CL143" s="1">
        <f t="shared" si="42"/>
        <v>1131.3016216755746</v>
      </c>
      <c r="CM143" s="1">
        <f t="shared" si="43"/>
        <v>811.04261983434412</v>
      </c>
      <c r="CN143" s="83">
        <f t="shared" si="44"/>
        <v>237029.57762326617</v>
      </c>
      <c r="CO143" s="74">
        <f t="shared" si="26"/>
        <v>105</v>
      </c>
    </row>
    <row r="144" spans="1:93" hidden="1" x14ac:dyDescent="0.35">
      <c r="A144" s="74">
        <f t="shared" si="35"/>
        <v>106</v>
      </c>
      <c r="B144" s="75">
        <f t="shared" si="36"/>
        <v>3.5000000000000003E-2</v>
      </c>
      <c r="C144" s="76">
        <f t="shared" si="37"/>
        <v>443.97151735387644</v>
      </c>
      <c r="D144" s="77">
        <f t="shared" si="38"/>
        <v>2262.6032433511491</v>
      </c>
      <c r="E144" s="76">
        <f t="shared" si="52"/>
        <v>0</v>
      </c>
      <c r="F144" s="76"/>
      <c r="G144" s="76">
        <f t="shared" si="49"/>
        <v>0</v>
      </c>
      <c r="H144" s="76">
        <f t="shared" si="40"/>
        <v>1818.6317259972727</v>
      </c>
      <c r="I144" s="91">
        <f t="shared" si="41"/>
        <v>150400.17422390322</v>
      </c>
      <c r="J144" s="16"/>
      <c r="M144" s="95"/>
      <c r="N144" s="85"/>
      <c r="O144" s="87">
        <f t="shared" si="51"/>
        <v>126809.73251524374</v>
      </c>
      <c r="P144" s="41"/>
      <c r="Q144" s="80">
        <f t="shared" si="46"/>
        <v>150400.17422390322</v>
      </c>
      <c r="R144" s="18"/>
      <c r="S144" s="90">
        <f>SUM($C$39:C144)</f>
        <v>73736.118019125177</v>
      </c>
      <c r="T144" s="81"/>
      <c r="U144" s="80">
        <f>SUM($CD$31:CD138)</f>
        <v>73736.118019125177</v>
      </c>
      <c r="V144" s="18"/>
      <c r="W144" s="18"/>
      <c r="X144" s="18"/>
      <c r="AC144" s="3" t="s">
        <v>45</v>
      </c>
      <c r="CB144">
        <f t="shared" si="32"/>
        <v>112</v>
      </c>
      <c r="CC144" s="2">
        <f t="shared" si="28"/>
        <v>3.5000000000000003E-2</v>
      </c>
      <c r="CD144" s="4">
        <f t="shared" si="29"/>
        <v>411.91249271164151</v>
      </c>
      <c r="CE144" s="1">
        <f t="shared" si="30"/>
        <v>2262.6032433511491</v>
      </c>
      <c r="CF144" s="4">
        <f t="shared" si="31"/>
        <v>0</v>
      </c>
      <c r="CG144" s="4">
        <f t="shared" si="48"/>
        <v>0</v>
      </c>
      <c r="CH144" s="4">
        <f t="shared" si="33"/>
        <v>1850.6907506395075</v>
      </c>
      <c r="CI144" s="4">
        <f t="shared" si="27"/>
        <v>139376.44960763757</v>
      </c>
      <c r="CK144" s="83">
        <f t="shared" si="45"/>
        <v>319.16691042466192</v>
      </c>
      <c r="CL144" s="1">
        <f t="shared" si="42"/>
        <v>1131.3016216755746</v>
      </c>
      <c r="CM144" s="1">
        <f t="shared" si="43"/>
        <v>812.13471125091269</v>
      </c>
      <c r="CN144" s="83">
        <f t="shared" si="44"/>
        <v>236217.44291201525</v>
      </c>
      <c r="CO144" s="74">
        <f t="shared" si="26"/>
        <v>106</v>
      </c>
    </row>
    <row r="145" spans="1:93" hidden="1" x14ac:dyDescent="0.35">
      <c r="A145" s="74">
        <f t="shared" si="35"/>
        <v>107</v>
      </c>
      <c r="B145" s="75">
        <f t="shared" si="36"/>
        <v>3.5000000000000003E-2</v>
      </c>
      <c r="C145" s="76">
        <f t="shared" si="37"/>
        <v>438.66717481971773</v>
      </c>
      <c r="D145" s="77">
        <f t="shared" si="38"/>
        <v>2262.6032433511491</v>
      </c>
      <c r="E145" s="76">
        <f t="shared" si="52"/>
        <v>0</v>
      </c>
      <c r="F145" s="76"/>
      <c r="G145" s="76">
        <f t="shared" si="49"/>
        <v>0</v>
      </c>
      <c r="H145" s="76">
        <f t="shared" si="40"/>
        <v>1823.9360685314314</v>
      </c>
      <c r="I145" s="91">
        <f t="shared" si="41"/>
        <v>148576.2381553718</v>
      </c>
      <c r="J145" s="16"/>
      <c r="M145" s="95"/>
      <c r="N145" s="85"/>
      <c r="O145" s="87">
        <f t="shared" si="51"/>
        <v>124754.12567209883</v>
      </c>
      <c r="P145" s="41"/>
      <c r="Q145" s="80">
        <f t="shared" si="46"/>
        <v>148576.2381553718</v>
      </c>
      <c r="R145" s="18"/>
      <c r="S145" s="90">
        <f>SUM($C$39:C145)</f>
        <v>74174.785193944888</v>
      </c>
      <c r="T145" s="81"/>
      <c r="U145" s="80">
        <f>SUM($CD$31:CD139)</f>
        <v>74174.785193944888</v>
      </c>
      <c r="V145" s="18"/>
      <c r="W145" s="18"/>
      <c r="X145" s="18"/>
      <c r="AC145" s="3" t="s">
        <v>45</v>
      </c>
      <c r="CB145">
        <f t="shared" si="32"/>
        <v>113</v>
      </c>
      <c r="CC145" s="2">
        <f t="shared" si="28"/>
        <v>3.5000000000000003E-2</v>
      </c>
      <c r="CD145" s="4">
        <f t="shared" si="29"/>
        <v>406.51464468894289</v>
      </c>
      <c r="CE145" s="1">
        <f t="shared" si="30"/>
        <v>2262.6032433511491</v>
      </c>
      <c r="CF145" s="4">
        <f t="shared" si="31"/>
        <v>0</v>
      </c>
      <c r="CG145" s="4">
        <f t="shared" si="48"/>
        <v>0</v>
      </c>
      <c r="CH145" s="4">
        <f t="shared" si="33"/>
        <v>1856.0885986622061</v>
      </c>
      <c r="CI145" s="4">
        <f t="shared" si="27"/>
        <v>137520.36100897536</v>
      </c>
      <c r="CK145" s="83">
        <f t="shared" si="45"/>
        <v>318.07334847666499</v>
      </c>
      <c r="CL145" s="1">
        <f t="shared" si="42"/>
        <v>1131.3016216755746</v>
      </c>
      <c r="CM145" s="1">
        <f t="shared" si="43"/>
        <v>813.22827319890962</v>
      </c>
      <c r="CN145" s="83">
        <f t="shared" si="44"/>
        <v>235404.21463881634</v>
      </c>
      <c r="CO145" s="74">
        <f t="shared" si="26"/>
        <v>107</v>
      </c>
    </row>
    <row r="146" spans="1:93" hidden="1" x14ac:dyDescent="0.35">
      <c r="A146" s="74">
        <f t="shared" si="35"/>
        <v>108</v>
      </c>
      <c r="B146" s="75">
        <f t="shared" si="36"/>
        <v>3.5000000000000003E-2</v>
      </c>
      <c r="C146" s="76">
        <f t="shared" si="37"/>
        <v>433.3473612865011</v>
      </c>
      <c r="D146" s="77">
        <f t="shared" si="38"/>
        <v>2262.6032433511491</v>
      </c>
      <c r="E146" s="76">
        <f t="shared" si="52"/>
        <v>0</v>
      </c>
      <c r="F146" s="76"/>
      <c r="G146" s="76">
        <f t="shared" si="49"/>
        <v>0</v>
      </c>
      <c r="H146" s="76">
        <f t="shared" si="40"/>
        <v>1829.2558820646479</v>
      </c>
      <c r="I146" s="91">
        <f t="shared" si="41"/>
        <v>146746.98227330716</v>
      </c>
      <c r="J146" s="16"/>
      <c r="M146" s="95"/>
      <c r="N146" s="85" t="s">
        <v>45</v>
      </c>
      <c r="O146" s="87">
        <f>CN272</f>
        <v>122698.51882895398</v>
      </c>
      <c r="P146" s="41"/>
      <c r="Q146" s="80">
        <f t="shared" si="46"/>
        <v>146746.98227330716</v>
      </c>
      <c r="R146" s="18"/>
      <c r="S146" s="90">
        <f>SUM($C$39:C146)</f>
        <v>74608.132555231394</v>
      </c>
      <c r="T146" s="81">
        <v>9</v>
      </c>
      <c r="U146" s="80">
        <f>SUM($CD$31:CD140)</f>
        <v>74608.132555231394</v>
      </c>
      <c r="V146" s="18"/>
      <c r="W146" s="18"/>
      <c r="X146" s="18"/>
      <c r="AC146" s="3" t="s">
        <v>45</v>
      </c>
      <c r="CB146">
        <f t="shared" si="32"/>
        <v>114</v>
      </c>
      <c r="CC146" s="2">
        <f t="shared" si="28"/>
        <v>3.5000000000000003E-2</v>
      </c>
      <c r="CD146" s="4">
        <f t="shared" si="29"/>
        <v>401.10105294284483</v>
      </c>
      <c r="CE146" s="1">
        <f t="shared" si="30"/>
        <v>2262.6032433511491</v>
      </c>
      <c r="CF146" s="4">
        <f t="shared" si="31"/>
        <v>0</v>
      </c>
      <c r="CG146" s="4">
        <f t="shared" si="48"/>
        <v>0</v>
      </c>
      <c r="CH146" s="4">
        <f t="shared" si="33"/>
        <v>1861.5021904083042</v>
      </c>
      <c r="CI146" s="4">
        <f t="shared" si="27"/>
        <v>135658.85881856707</v>
      </c>
      <c r="CK146" s="83">
        <f t="shared" si="45"/>
        <v>316.97831401712841</v>
      </c>
      <c r="CL146" s="1">
        <f t="shared" si="42"/>
        <v>1131.3016216755746</v>
      </c>
      <c r="CM146" s="1">
        <f t="shared" si="43"/>
        <v>814.32330765844608</v>
      </c>
      <c r="CN146" s="83">
        <f t="shared" si="44"/>
        <v>234589.89133115788</v>
      </c>
      <c r="CO146" s="74">
        <f t="shared" si="26"/>
        <v>108</v>
      </c>
    </row>
    <row r="147" spans="1:93" hidden="1" x14ac:dyDescent="0.35">
      <c r="A147" s="74">
        <f t="shared" si="35"/>
        <v>109</v>
      </c>
      <c r="B147" s="75">
        <f t="shared" si="36"/>
        <v>3.5000000000000003E-2</v>
      </c>
      <c r="C147" s="76">
        <f t="shared" si="37"/>
        <v>428.01203163047927</v>
      </c>
      <c r="D147" s="77">
        <f t="shared" si="38"/>
        <v>2262.6032433511491</v>
      </c>
      <c r="E147" s="76">
        <f t="shared" si="52"/>
        <v>0</v>
      </c>
      <c r="F147" s="76"/>
      <c r="G147" s="76">
        <f t="shared" si="49"/>
        <v>0</v>
      </c>
      <c r="H147" s="76">
        <f t="shared" si="40"/>
        <v>1834.5912117206699</v>
      </c>
      <c r="I147" s="91">
        <f t="shared" si="41"/>
        <v>144912.3910615865</v>
      </c>
      <c r="J147" s="16"/>
      <c r="M147" s="95"/>
      <c r="N147" s="85" t="s">
        <v>45</v>
      </c>
      <c r="O147" s="87">
        <f>O146-($O$146-$O$158)/12</f>
        <v>120569.72130463435</v>
      </c>
      <c r="P147" s="41"/>
      <c r="Q147" s="80">
        <f t="shared" si="46"/>
        <v>144912.3910615865</v>
      </c>
      <c r="R147" s="18"/>
      <c r="S147" s="90">
        <f>SUM($C$39:C147)</f>
        <v>75036.144586861876</v>
      </c>
      <c r="T147" s="81" t="s">
        <v>45</v>
      </c>
      <c r="U147" s="80">
        <f>SUM($CD$31:CD141)</f>
        <v>75036.144586861876</v>
      </c>
      <c r="V147" s="18"/>
      <c r="W147" s="18"/>
      <c r="X147" s="18"/>
      <c r="AC147" s="3" t="s">
        <v>45</v>
      </c>
      <c r="CB147">
        <f t="shared" si="32"/>
        <v>115</v>
      </c>
      <c r="CC147" s="2">
        <f t="shared" si="28"/>
        <v>3.5000000000000003E-2</v>
      </c>
      <c r="CD147" s="4">
        <f t="shared" si="29"/>
        <v>395.67167155415399</v>
      </c>
      <c r="CE147" s="1">
        <f t="shared" si="30"/>
        <v>2262.6032433511491</v>
      </c>
      <c r="CF147" s="4">
        <f t="shared" si="31"/>
        <v>0</v>
      </c>
      <c r="CG147" s="4">
        <f t="shared" si="48"/>
        <v>0</v>
      </c>
      <c r="CH147" s="4">
        <f t="shared" si="33"/>
        <v>1866.9315717969951</v>
      </c>
      <c r="CI147" s="4">
        <f t="shared" si="27"/>
        <v>133791.92724677006</v>
      </c>
      <c r="CK147" s="83">
        <f t="shared" si="45"/>
        <v>315.88180506327438</v>
      </c>
      <c r="CL147" s="1">
        <f t="shared" si="42"/>
        <v>1131.3016216755746</v>
      </c>
      <c r="CM147" s="1">
        <f t="shared" si="43"/>
        <v>815.41981661230011</v>
      </c>
      <c r="CN147" s="83">
        <f t="shared" si="44"/>
        <v>233774.47151454558</v>
      </c>
      <c r="CO147" s="74">
        <f t="shared" si="26"/>
        <v>109</v>
      </c>
    </row>
    <row r="148" spans="1:93" hidden="1" x14ac:dyDescent="0.35">
      <c r="A148" s="74">
        <f t="shared" si="35"/>
        <v>110</v>
      </c>
      <c r="B148" s="75">
        <f t="shared" si="36"/>
        <v>3.5000000000000003E-2</v>
      </c>
      <c r="C148" s="76">
        <f t="shared" si="37"/>
        <v>422.66114059629399</v>
      </c>
      <c r="D148" s="77">
        <f t="shared" si="38"/>
        <v>2262.6032433511491</v>
      </c>
      <c r="E148" s="76">
        <f t="shared" si="52"/>
        <v>0</v>
      </c>
      <c r="F148" s="76"/>
      <c r="G148" s="76">
        <f t="shared" si="49"/>
        <v>0</v>
      </c>
      <c r="H148" s="76">
        <f t="shared" si="40"/>
        <v>1839.9421027548551</v>
      </c>
      <c r="I148" s="91">
        <f t="shared" si="41"/>
        <v>143072.44895883164</v>
      </c>
      <c r="J148" s="16"/>
      <c r="M148" s="95"/>
      <c r="N148" s="85"/>
      <c r="O148" s="87">
        <f t="shared" ref="O148:O157" si="53">O147-($O$146-$O$158)/12</f>
        <v>118440.92378031473</v>
      </c>
      <c r="P148" s="41"/>
      <c r="Q148" s="80">
        <f t="shared" si="46"/>
        <v>143072.44895883164</v>
      </c>
      <c r="R148" s="18"/>
      <c r="S148" s="90">
        <f>SUM($C$39:C148)</f>
        <v>75458.805727458166</v>
      </c>
      <c r="T148" s="81"/>
      <c r="U148" s="80">
        <f>SUM($CD$31:CD142)</f>
        <v>75458.805727458166</v>
      </c>
      <c r="V148" s="18"/>
      <c r="W148" s="18"/>
      <c r="X148" s="18"/>
      <c r="AC148" s="3" t="s">
        <v>45</v>
      </c>
      <c r="CB148">
        <f t="shared" si="32"/>
        <v>116</v>
      </c>
      <c r="CC148" s="2">
        <f t="shared" si="28"/>
        <v>3.5000000000000003E-2</v>
      </c>
      <c r="CD148" s="4">
        <f t="shared" si="29"/>
        <v>390.22645446974605</v>
      </c>
      <c r="CE148" s="1">
        <f t="shared" si="30"/>
        <v>2262.6032433511491</v>
      </c>
      <c r="CF148" s="4">
        <f t="shared" si="31"/>
        <v>0</v>
      </c>
      <c r="CG148" s="4">
        <f t="shared" si="48"/>
        <v>0</v>
      </c>
      <c r="CH148" s="4">
        <f t="shared" si="33"/>
        <v>1872.3767888814032</v>
      </c>
      <c r="CI148" s="4">
        <f t="shared" si="27"/>
        <v>131919.55045788866</v>
      </c>
      <c r="CK148" s="83">
        <f t="shared" si="45"/>
        <v>314.78381962965551</v>
      </c>
      <c r="CL148" s="1">
        <f t="shared" si="42"/>
        <v>1131.3016216755746</v>
      </c>
      <c r="CM148" s="1">
        <f t="shared" si="43"/>
        <v>816.5178020459191</v>
      </c>
      <c r="CN148" s="83">
        <f t="shared" si="44"/>
        <v>232957.95371249967</v>
      </c>
      <c r="CO148" s="74">
        <f t="shared" si="26"/>
        <v>110</v>
      </c>
    </row>
    <row r="149" spans="1:93" hidden="1" x14ac:dyDescent="0.35">
      <c r="A149" s="74">
        <f t="shared" si="35"/>
        <v>111</v>
      </c>
      <c r="B149" s="75">
        <f t="shared" si="36"/>
        <v>3.5000000000000003E-2</v>
      </c>
      <c r="C149" s="76">
        <f t="shared" si="37"/>
        <v>417.29464279659231</v>
      </c>
      <c r="D149" s="77">
        <f t="shared" si="38"/>
        <v>2262.6032433511491</v>
      </c>
      <c r="E149" s="76">
        <f t="shared" si="52"/>
        <v>0</v>
      </c>
      <c r="F149" s="76"/>
      <c r="G149" s="76">
        <f t="shared" si="49"/>
        <v>0</v>
      </c>
      <c r="H149" s="76">
        <f t="shared" si="40"/>
        <v>1845.3086005545567</v>
      </c>
      <c r="I149" s="91">
        <f t="shared" si="41"/>
        <v>141227.14035827707</v>
      </c>
      <c r="J149" s="16"/>
      <c r="M149" s="95"/>
      <c r="N149" s="85"/>
      <c r="O149" s="87">
        <f t="shared" si="53"/>
        <v>116312.1262559951</v>
      </c>
      <c r="P149" s="41"/>
      <c r="Q149" s="80">
        <f t="shared" si="46"/>
        <v>141227.14035827707</v>
      </c>
      <c r="R149" s="18"/>
      <c r="S149" s="90">
        <f>SUM($C$39:C149)</f>
        <v>75876.10037025476</v>
      </c>
      <c r="T149" s="81"/>
      <c r="U149" s="80">
        <f>SUM($CD$31:CD143)</f>
        <v>75876.10037025476</v>
      </c>
      <c r="V149" s="18"/>
      <c r="W149" s="18"/>
      <c r="X149" s="18"/>
      <c r="AC149" s="3" t="s">
        <v>45</v>
      </c>
      <c r="CB149">
        <f t="shared" si="32"/>
        <v>117</v>
      </c>
      <c r="CC149" s="2">
        <f t="shared" si="28"/>
        <v>3.5000000000000003E-2</v>
      </c>
      <c r="CD149" s="4">
        <f t="shared" si="29"/>
        <v>384.76535550217528</v>
      </c>
      <c r="CE149" s="1">
        <f t="shared" si="30"/>
        <v>2262.6032433511491</v>
      </c>
      <c r="CF149" s="4">
        <f t="shared" si="31"/>
        <v>0</v>
      </c>
      <c r="CG149" s="4">
        <f t="shared" si="48"/>
        <v>0</v>
      </c>
      <c r="CH149" s="4">
        <f t="shared" si="33"/>
        <v>1877.8378878489739</v>
      </c>
      <c r="CI149" s="4">
        <f t="shared" si="27"/>
        <v>130041.71257003969</v>
      </c>
      <c r="CK149" s="83">
        <f t="shared" si="45"/>
        <v>313.68435572815059</v>
      </c>
      <c r="CL149" s="1">
        <f t="shared" si="42"/>
        <v>1131.3016216755746</v>
      </c>
      <c r="CM149" s="1">
        <f t="shared" si="43"/>
        <v>817.6172659474239</v>
      </c>
      <c r="CN149" s="83">
        <f t="shared" si="44"/>
        <v>232140.33644655225</v>
      </c>
      <c r="CO149" s="74">
        <f t="shared" si="26"/>
        <v>111</v>
      </c>
    </row>
    <row r="150" spans="1:93" hidden="1" x14ac:dyDescent="0.35">
      <c r="A150" s="74">
        <f t="shared" si="35"/>
        <v>112</v>
      </c>
      <c r="B150" s="75">
        <f t="shared" si="36"/>
        <v>3.5000000000000003E-2</v>
      </c>
      <c r="C150" s="76">
        <f t="shared" si="37"/>
        <v>411.91249271164151</v>
      </c>
      <c r="D150" s="77">
        <f t="shared" si="38"/>
        <v>2262.6032433511491</v>
      </c>
      <c r="E150" s="76">
        <f t="shared" si="52"/>
        <v>0</v>
      </c>
      <c r="F150" s="76"/>
      <c r="G150" s="76">
        <f t="shared" si="49"/>
        <v>0</v>
      </c>
      <c r="H150" s="76">
        <f t="shared" si="40"/>
        <v>1850.6907506395075</v>
      </c>
      <c r="I150" s="91">
        <f t="shared" si="41"/>
        <v>139376.44960763757</v>
      </c>
      <c r="J150" s="16"/>
      <c r="M150" s="95"/>
      <c r="N150" s="85"/>
      <c r="O150" s="87">
        <f t="shared" si="53"/>
        <v>114183.32873167547</v>
      </c>
      <c r="P150" s="41"/>
      <c r="Q150" s="80">
        <f t="shared" si="46"/>
        <v>139376.44960763757</v>
      </c>
      <c r="R150" s="18"/>
      <c r="S150" s="90">
        <f>SUM($C$39:C150)</f>
        <v>76288.012862966396</v>
      </c>
      <c r="T150" s="81"/>
      <c r="U150" s="80">
        <f>SUM($CD$31:CD144)</f>
        <v>76288.012862966396</v>
      </c>
      <c r="V150" s="18"/>
      <c r="W150" s="18"/>
      <c r="X150" s="18"/>
      <c r="AC150" s="3" t="s">
        <v>45</v>
      </c>
      <c r="CB150">
        <f t="shared" si="32"/>
        <v>118</v>
      </c>
      <c r="CC150" s="2">
        <f t="shared" si="28"/>
        <v>3.5000000000000003E-2</v>
      </c>
      <c r="CD150" s="4">
        <f t="shared" si="29"/>
        <v>379.28832832928248</v>
      </c>
      <c r="CE150" s="1">
        <f t="shared" si="30"/>
        <v>2262.6032433511491</v>
      </c>
      <c r="CF150" s="4">
        <f t="shared" si="31"/>
        <v>0</v>
      </c>
      <c r="CG150" s="4">
        <f t="shared" si="48"/>
        <v>0</v>
      </c>
      <c r="CH150" s="4">
        <f t="shared" si="33"/>
        <v>1883.3149150218667</v>
      </c>
      <c r="CI150" s="4">
        <f t="shared" si="27"/>
        <v>128158.39765501782</v>
      </c>
      <c r="CK150" s="83">
        <f t="shared" si="45"/>
        <v>312.58341136796167</v>
      </c>
      <c r="CL150" s="1">
        <f t="shared" si="42"/>
        <v>1131.3016216755746</v>
      </c>
      <c r="CM150" s="1">
        <f t="shared" si="43"/>
        <v>818.71821030761294</v>
      </c>
      <c r="CN150" s="83">
        <f t="shared" si="44"/>
        <v>231321.61823624463</v>
      </c>
      <c r="CO150" s="74">
        <f t="shared" si="26"/>
        <v>112</v>
      </c>
    </row>
    <row r="151" spans="1:93" hidden="1" x14ac:dyDescent="0.35">
      <c r="A151" s="74">
        <f t="shared" si="35"/>
        <v>113</v>
      </c>
      <c r="B151" s="75">
        <f t="shared" si="36"/>
        <v>3.5000000000000003E-2</v>
      </c>
      <c r="C151" s="76">
        <f t="shared" si="37"/>
        <v>406.51464468894289</v>
      </c>
      <c r="D151" s="77">
        <f t="shared" si="38"/>
        <v>2262.6032433511491</v>
      </c>
      <c r="E151" s="76">
        <f t="shared" si="52"/>
        <v>0</v>
      </c>
      <c r="F151" s="76"/>
      <c r="G151" s="76">
        <f t="shared" si="49"/>
        <v>0</v>
      </c>
      <c r="H151" s="76">
        <f t="shared" si="40"/>
        <v>1856.0885986622061</v>
      </c>
      <c r="I151" s="91">
        <f t="shared" si="41"/>
        <v>137520.36100897536</v>
      </c>
      <c r="J151" s="16"/>
      <c r="M151" s="95"/>
      <c r="N151" s="85"/>
      <c r="O151" s="87">
        <f t="shared" si="53"/>
        <v>112054.53120735585</v>
      </c>
      <c r="P151" s="41"/>
      <c r="Q151" s="80">
        <f t="shared" si="46"/>
        <v>137520.36100897536</v>
      </c>
      <c r="R151" s="18"/>
      <c r="S151" s="90">
        <f>SUM($C$39:C151)</f>
        <v>76694.527507655337</v>
      </c>
      <c r="T151" s="81"/>
      <c r="U151" s="80">
        <f>SUM($CD$31:CD145)</f>
        <v>76694.527507655337</v>
      </c>
      <c r="V151" s="18"/>
      <c r="W151" s="18"/>
      <c r="X151" s="18"/>
      <c r="AC151" s="3" t="s">
        <v>45</v>
      </c>
      <c r="CB151">
        <f t="shared" si="32"/>
        <v>119</v>
      </c>
      <c r="CC151" s="2">
        <f t="shared" si="28"/>
        <v>3.5000000000000003E-2</v>
      </c>
      <c r="CD151" s="4">
        <f t="shared" si="29"/>
        <v>373.79532649380201</v>
      </c>
      <c r="CE151" s="1">
        <f t="shared" si="30"/>
        <v>2262.6032433511491</v>
      </c>
      <c r="CF151" s="4">
        <f t="shared" si="31"/>
        <v>0</v>
      </c>
      <c r="CG151" s="4">
        <f t="shared" si="48"/>
        <v>0</v>
      </c>
      <c r="CH151" s="4">
        <f t="shared" si="33"/>
        <v>1888.8079168573472</v>
      </c>
      <c r="CI151" s="4">
        <f t="shared" si="27"/>
        <v>126269.58973816047</v>
      </c>
      <c r="CK151" s="83">
        <f t="shared" si="45"/>
        <v>311.48098455560995</v>
      </c>
      <c r="CL151" s="1">
        <f t="shared" si="42"/>
        <v>1131.3016216755746</v>
      </c>
      <c r="CM151" s="1">
        <f t="shared" si="43"/>
        <v>819.82063711996466</v>
      </c>
      <c r="CN151" s="83">
        <f t="shared" si="44"/>
        <v>230501.79759912466</v>
      </c>
      <c r="CO151" s="74">
        <f t="shared" si="26"/>
        <v>113</v>
      </c>
    </row>
    <row r="152" spans="1:93" hidden="1" x14ac:dyDescent="0.35">
      <c r="A152" s="74">
        <f t="shared" si="35"/>
        <v>114</v>
      </c>
      <c r="B152" s="75">
        <f t="shared" si="36"/>
        <v>3.5000000000000003E-2</v>
      </c>
      <c r="C152" s="76">
        <f t="shared" si="37"/>
        <v>401.10105294284483</v>
      </c>
      <c r="D152" s="77">
        <f t="shared" si="38"/>
        <v>2262.6032433511491</v>
      </c>
      <c r="E152" s="76">
        <f t="shared" si="52"/>
        <v>0</v>
      </c>
      <c r="F152" s="76"/>
      <c r="G152" s="76">
        <f t="shared" si="49"/>
        <v>0</v>
      </c>
      <c r="H152" s="76">
        <f t="shared" si="40"/>
        <v>1861.5021904083042</v>
      </c>
      <c r="I152" s="91">
        <f t="shared" si="41"/>
        <v>135658.85881856707</v>
      </c>
      <c r="J152" s="16"/>
      <c r="M152" s="95"/>
      <c r="N152" s="85"/>
      <c r="O152" s="87">
        <f t="shared" si="53"/>
        <v>109925.73368303622</v>
      </c>
      <c r="P152" s="41"/>
      <c r="Q152" s="80">
        <f t="shared" si="46"/>
        <v>135658.85881856707</v>
      </c>
      <c r="R152" s="18"/>
      <c r="S152" s="90">
        <f>SUM($C$39:C152)</f>
        <v>77095.628560598183</v>
      </c>
      <c r="T152" s="81"/>
      <c r="U152" s="80">
        <f>SUM($CD$31:CD146)</f>
        <v>77095.628560598183</v>
      </c>
      <c r="V152" s="18"/>
      <c r="W152" s="18"/>
      <c r="X152" s="18"/>
      <c r="AC152" s="3" t="s">
        <v>45</v>
      </c>
      <c r="CB152">
        <f t="shared" si="32"/>
        <v>120</v>
      </c>
      <c r="CC152" s="2">
        <f t="shared" si="28"/>
        <v>3.5000000000000003E-2</v>
      </c>
      <c r="CD152" s="4">
        <f t="shared" si="29"/>
        <v>368.28630340296803</v>
      </c>
      <c r="CE152" s="1">
        <f t="shared" si="30"/>
        <v>2262.6032433511491</v>
      </c>
      <c r="CF152" s="4">
        <f t="shared" si="31"/>
        <v>0</v>
      </c>
      <c r="CG152" s="4">
        <f t="shared" si="48"/>
        <v>0</v>
      </c>
      <c r="CH152" s="4">
        <f t="shared" si="33"/>
        <v>1894.316939948181</v>
      </c>
      <c r="CI152" s="4">
        <f t="shared" si="27"/>
        <v>124375.27279821229</v>
      </c>
      <c r="CK152" s="83">
        <f t="shared" si="45"/>
        <v>310.37707329493247</v>
      </c>
      <c r="CL152" s="1">
        <f t="shared" si="42"/>
        <v>1131.3016216755746</v>
      </c>
      <c r="CM152" s="1">
        <f t="shared" si="43"/>
        <v>820.92454838064214</v>
      </c>
      <c r="CN152" s="83">
        <f t="shared" si="44"/>
        <v>229680.87305074403</v>
      </c>
      <c r="CO152" s="74">
        <f t="shared" si="26"/>
        <v>114</v>
      </c>
    </row>
    <row r="153" spans="1:93" hidden="1" x14ac:dyDescent="0.35">
      <c r="A153" s="74">
        <f t="shared" si="35"/>
        <v>115</v>
      </c>
      <c r="B153" s="75">
        <f t="shared" si="36"/>
        <v>3.5000000000000003E-2</v>
      </c>
      <c r="C153" s="76">
        <f t="shared" si="37"/>
        <v>395.67167155415399</v>
      </c>
      <c r="D153" s="77">
        <f t="shared" si="38"/>
        <v>2262.6032433511491</v>
      </c>
      <c r="E153" s="76">
        <f t="shared" si="52"/>
        <v>0</v>
      </c>
      <c r="F153" s="76"/>
      <c r="G153" s="76">
        <f t="shared" si="49"/>
        <v>0</v>
      </c>
      <c r="H153" s="76">
        <f t="shared" si="40"/>
        <v>1866.9315717969951</v>
      </c>
      <c r="I153" s="91">
        <f t="shared" si="41"/>
        <v>133791.92724677006</v>
      </c>
      <c r="J153" s="16"/>
      <c r="M153" s="95"/>
      <c r="N153" s="85"/>
      <c r="O153" s="87">
        <f t="shared" si="53"/>
        <v>107796.93615871659</v>
      </c>
      <c r="P153" s="41"/>
      <c r="Q153" s="80">
        <f t="shared" si="46"/>
        <v>133791.92724677006</v>
      </c>
      <c r="R153" s="18"/>
      <c r="S153" s="90">
        <f>SUM($C$39:C153)</f>
        <v>77491.300232152338</v>
      </c>
      <c r="T153" s="81"/>
      <c r="U153" s="80">
        <f>SUM($CD$31:CD147)</f>
        <v>77491.300232152338</v>
      </c>
      <c r="V153" s="18"/>
      <c r="W153" s="18"/>
      <c r="X153" s="18"/>
      <c r="AC153" s="3" t="s">
        <v>45</v>
      </c>
      <c r="CB153">
        <f t="shared" si="32"/>
        <v>121</v>
      </c>
      <c r="CC153" s="2">
        <f t="shared" si="28"/>
        <v>3.5000000000000003E-2</v>
      </c>
      <c r="CD153" s="4">
        <f t="shared" si="29"/>
        <v>362.7612123281192</v>
      </c>
      <c r="CE153" s="1">
        <f t="shared" si="30"/>
        <v>2262.6032433511491</v>
      </c>
      <c r="CF153" s="4">
        <f t="shared" si="31"/>
        <v>0</v>
      </c>
      <c r="CG153" s="4">
        <f t="shared" si="48"/>
        <v>0</v>
      </c>
      <c r="CH153" s="4">
        <f t="shared" si="33"/>
        <v>1899.8420310230299</v>
      </c>
      <c r="CI153" s="4">
        <f t="shared" si="27"/>
        <v>122475.43076718926</v>
      </c>
      <c r="CK153" s="83">
        <f t="shared" si="45"/>
        <v>309.27167558707828</v>
      </c>
      <c r="CL153" s="1">
        <f t="shared" si="42"/>
        <v>1131.3016216755746</v>
      </c>
      <c r="CM153" s="1">
        <f t="shared" si="43"/>
        <v>822.02994608849622</v>
      </c>
      <c r="CN153" s="83">
        <f t="shared" si="44"/>
        <v>228858.84310465553</v>
      </c>
      <c r="CO153" s="74">
        <f t="shared" si="26"/>
        <v>115</v>
      </c>
    </row>
    <row r="154" spans="1:93" hidden="1" x14ac:dyDescent="0.35">
      <c r="A154" s="74">
        <f t="shared" si="35"/>
        <v>116</v>
      </c>
      <c r="B154" s="75">
        <f t="shared" si="36"/>
        <v>3.5000000000000003E-2</v>
      </c>
      <c r="C154" s="76">
        <f t="shared" si="37"/>
        <v>390.22645446974605</v>
      </c>
      <c r="D154" s="77">
        <f t="shared" si="38"/>
        <v>2262.6032433511491</v>
      </c>
      <c r="E154" s="76">
        <f t="shared" si="52"/>
        <v>0</v>
      </c>
      <c r="F154" s="76"/>
      <c r="G154" s="76">
        <f t="shared" si="49"/>
        <v>0</v>
      </c>
      <c r="H154" s="76">
        <f t="shared" si="40"/>
        <v>1872.3767888814032</v>
      </c>
      <c r="I154" s="91">
        <f t="shared" si="41"/>
        <v>131919.55045788866</v>
      </c>
      <c r="J154" s="16"/>
      <c r="M154" s="95"/>
      <c r="N154" s="85"/>
      <c r="O154" s="87">
        <f t="shared" si="53"/>
        <v>105668.13863439696</v>
      </c>
      <c r="P154" s="41"/>
      <c r="Q154" s="80">
        <f t="shared" si="46"/>
        <v>131919.55045788866</v>
      </c>
      <c r="R154" s="18"/>
      <c r="S154" s="90">
        <f>SUM($C$39:C154)</f>
        <v>77881.526686622077</v>
      </c>
      <c r="T154" s="81"/>
      <c r="U154" s="80">
        <f>SUM($CD$31:CD148)</f>
        <v>77881.526686622077</v>
      </c>
      <c r="V154" s="18"/>
      <c r="W154" s="18"/>
      <c r="X154" s="18"/>
      <c r="AC154" s="3" t="s">
        <v>45</v>
      </c>
      <c r="CB154">
        <f t="shared" si="32"/>
        <v>122</v>
      </c>
      <c r="CC154" s="2">
        <f t="shared" si="28"/>
        <v>3.5000000000000003E-2</v>
      </c>
      <c r="CD154" s="4">
        <f t="shared" si="29"/>
        <v>357.22000640430201</v>
      </c>
      <c r="CE154" s="1">
        <f t="shared" si="30"/>
        <v>2262.6032433511491</v>
      </c>
      <c r="CF154" s="4">
        <f t="shared" si="31"/>
        <v>0</v>
      </c>
      <c r="CG154" s="4">
        <f t="shared" si="48"/>
        <v>0</v>
      </c>
      <c r="CH154" s="4">
        <f t="shared" si="33"/>
        <v>1905.3832369468471</v>
      </c>
      <c r="CI154" s="4">
        <f t="shared" si="27"/>
        <v>120570.04753024242</v>
      </c>
      <c r="CK154" s="83">
        <f t="shared" si="45"/>
        <v>308.16478943050492</v>
      </c>
      <c r="CL154" s="1">
        <f t="shared" si="42"/>
        <v>1131.3016216755746</v>
      </c>
      <c r="CM154" s="1">
        <f t="shared" si="43"/>
        <v>823.13683224506963</v>
      </c>
      <c r="CN154" s="83">
        <f t="shared" si="44"/>
        <v>228035.70627241046</v>
      </c>
      <c r="CO154" s="74">
        <f t="shared" si="26"/>
        <v>116</v>
      </c>
    </row>
    <row r="155" spans="1:93" hidden="1" x14ac:dyDescent="0.35">
      <c r="A155" s="74">
        <f t="shared" si="35"/>
        <v>117</v>
      </c>
      <c r="B155" s="75">
        <f t="shared" si="36"/>
        <v>3.5000000000000003E-2</v>
      </c>
      <c r="C155" s="76">
        <f t="shared" si="37"/>
        <v>384.76535550217528</v>
      </c>
      <c r="D155" s="77">
        <f t="shared" si="38"/>
        <v>2262.6032433511491</v>
      </c>
      <c r="E155" s="76">
        <f t="shared" si="52"/>
        <v>0</v>
      </c>
      <c r="F155" s="76"/>
      <c r="G155" s="76">
        <f t="shared" si="49"/>
        <v>0</v>
      </c>
      <c r="H155" s="76">
        <f t="shared" si="40"/>
        <v>1877.8378878489739</v>
      </c>
      <c r="I155" s="91">
        <f t="shared" si="41"/>
        <v>130041.71257003969</v>
      </c>
      <c r="J155" s="16"/>
      <c r="M155" s="95"/>
      <c r="N155" s="85"/>
      <c r="O155" s="87">
        <f t="shared" si="53"/>
        <v>103539.34111007734</v>
      </c>
      <c r="P155" s="41"/>
      <c r="Q155" s="80">
        <f t="shared" si="46"/>
        <v>130041.71257003969</v>
      </c>
      <c r="R155" s="18"/>
      <c r="S155" s="90">
        <f>SUM($C$39:C155)</f>
        <v>78266.29204212426</v>
      </c>
      <c r="T155" s="81"/>
      <c r="U155" s="80">
        <f>SUM($CD$31:CD149)</f>
        <v>78266.29204212426</v>
      </c>
      <c r="V155" s="18"/>
      <c r="W155" s="18"/>
      <c r="X155" s="18"/>
      <c r="AC155" s="3" t="s">
        <v>45</v>
      </c>
      <c r="CB155">
        <f t="shared" si="32"/>
        <v>123</v>
      </c>
      <c r="CC155" s="2">
        <f t="shared" si="28"/>
        <v>3.5000000000000003E-2</v>
      </c>
      <c r="CD155" s="4">
        <f t="shared" si="29"/>
        <v>351.66263862987375</v>
      </c>
      <c r="CE155" s="1">
        <f t="shared" si="30"/>
        <v>2262.6032433511491</v>
      </c>
      <c r="CF155" s="4">
        <f t="shared" si="31"/>
        <v>0</v>
      </c>
      <c r="CG155" s="4">
        <f t="shared" si="48"/>
        <v>0</v>
      </c>
      <c r="CH155" s="4">
        <f t="shared" si="33"/>
        <v>1910.9406047212753</v>
      </c>
      <c r="CI155" s="4">
        <f t="shared" si="27"/>
        <v>118659.10692552115</v>
      </c>
      <c r="CK155" s="83">
        <f t="shared" si="45"/>
        <v>307.05641282097497</v>
      </c>
      <c r="CL155" s="1">
        <f t="shared" si="42"/>
        <v>1131.3016216755746</v>
      </c>
      <c r="CM155" s="1">
        <f t="shared" si="43"/>
        <v>824.24520885459958</v>
      </c>
      <c r="CN155" s="83">
        <f t="shared" si="44"/>
        <v>227211.46106355585</v>
      </c>
      <c r="CO155" s="74">
        <f t="shared" ref="CO155:CO218" si="54">IF(CN154&lt;1,"",CO154+1)</f>
        <v>117</v>
      </c>
    </row>
    <row r="156" spans="1:93" hidden="1" x14ac:dyDescent="0.35">
      <c r="A156" s="74">
        <f t="shared" si="35"/>
        <v>118</v>
      </c>
      <c r="B156" s="75">
        <f t="shared" si="36"/>
        <v>3.5000000000000003E-2</v>
      </c>
      <c r="C156" s="76">
        <f t="shared" si="37"/>
        <v>379.28832832928248</v>
      </c>
      <c r="D156" s="77">
        <f t="shared" si="38"/>
        <v>2262.6032433511491</v>
      </c>
      <c r="E156" s="76">
        <f t="shared" si="52"/>
        <v>0</v>
      </c>
      <c r="F156" s="76"/>
      <c r="G156" s="76">
        <f t="shared" si="49"/>
        <v>0</v>
      </c>
      <c r="H156" s="76">
        <f t="shared" si="40"/>
        <v>1883.3149150218667</v>
      </c>
      <c r="I156" s="91">
        <f t="shared" si="41"/>
        <v>128158.39765501782</v>
      </c>
      <c r="J156" s="16"/>
      <c r="M156" s="95"/>
      <c r="N156" s="85"/>
      <c r="O156" s="87">
        <f t="shared" si="53"/>
        <v>101410.54358575771</v>
      </c>
      <c r="P156" s="41"/>
      <c r="Q156" s="80">
        <f t="shared" si="46"/>
        <v>128158.39765501782</v>
      </c>
      <c r="R156" s="18"/>
      <c r="S156" s="90">
        <f>SUM($C$39:C156)</f>
        <v>78645.580370453536</v>
      </c>
      <c r="T156" s="81"/>
      <c r="U156" s="80">
        <f>SUM($CD$31:CD150)</f>
        <v>78645.580370453536</v>
      </c>
      <c r="V156" s="18"/>
      <c r="W156" s="18"/>
      <c r="X156" s="18"/>
      <c r="AC156" s="3" t="s">
        <v>45</v>
      </c>
      <c r="CB156">
        <f t="shared" si="32"/>
        <v>124</v>
      </c>
      <c r="CC156" s="2">
        <f t="shared" si="28"/>
        <v>3.5000000000000003E-2</v>
      </c>
      <c r="CD156" s="4">
        <f t="shared" si="29"/>
        <v>346.08906186610335</v>
      </c>
      <c r="CE156" s="1">
        <f t="shared" si="30"/>
        <v>2262.6032433511491</v>
      </c>
      <c r="CF156" s="4">
        <f t="shared" si="31"/>
        <v>0</v>
      </c>
      <c r="CG156" s="4">
        <f t="shared" si="48"/>
        <v>0</v>
      </c>
      <c r="CH156" s="4">
        <f t="shared" si="33"/>
        <v>1916.5141814850458</v>
      </c>
      <c r="CI156" s="4">
        <f t="shared" si="27"/>
        <v>116742.5927440361</v>
      </c>
      <c r="CK156" s="83">
        <f t="shared" si="45"/>
        <v>305.94654375155193</v>
      </c>
      <c r="CL156" s="1">
        <f t="shared" si="42"/>
        <v>1131.3016216755746</v>
      </c>
      <c r="CM156" s="1">
        <f t="shared" si="43"/>
        <v>825.35507792402268</v>
      </c>
      <c r="CN156" s="83">
        <f t="shared" si="44"/>
        <v>226386.10598563182</v>
      </c>
      <c r="CO156" s="74">
        <f t="shared" si="54"/>
        <v>118</v>
      </c>
    </row>
    <row r="157" spans="1:93" hidden="1" x14ac:dyDescent="0.35">
      <c r="A157" s="74">
        <f t="shared" si="35"/>
        <v>119</v>
      </c>
      <c r="B157" s="75">
        <f t="shared" si="36"/>
        <v>3.5000000000000003E-2</v>
      </c>
      <c r="C157" s="76">
        <f t="shared" si="37"/>
        <v>373.79532649380201</v>
      </c>
      <c r="D157" s="77">
        <f t="shared" si="38"/>
        <v>2262.6032433511491</v>
      </c>
      <c r="E157" s="76">
        <f t="shared" si="52"/>
        <v>0</v>
      </c>
      <c r="F157" s="76"/>
      <c r="G157" s="76">
        <f t="shared" si="49"/>
        <v>0</v>
      </c>
      <c r="H157" s="76">
        <f t="shared" si="40"/>
        <v>1888.8079168573472</v>
      </c>
      <c r="I157" s="91">
        <f t="shared" si="41"/>
        <v>126269.58973816047</v>
      </c>
      <c r="J157" s="16"/>
      <c r="M157" s="95"/>
      <c r="N157" s="85"/>
      <c r="O157" s="87">
        <f t="shared" si="53"/>
        <v>99281.746061438083</v>
      </c>
      <c r="P157" s="41"/>
      <c r="Q157" s="80">
        <f t="shared" si="46"/>
        <v>126269.58973816047</v>
      </c>
      <c r="R157" s="18"/>
      <c r="S157" s="90">
        <f>SUM($C$39:C157)</f>
        <v>79019.375696947332</v>
      </c>
      <c r="T157" s="81"/>
      <c r="U157" s="80">
        <f>SUM($CD$31:CD151)</f>
        <v>79019.375696947332</v>
      </c>
      <c r="V157" s="18"/>
      <c r="W157" s="18"/>
      <c r="X157" s="18"/>
      <c r="AC157" s="3" t="s">
        <v>45</v>
      </c>
      <c r="CB157">
        <f t="shared" si="32"/>
        <v>125</v>
      </c>
      <c r="CC157" s="2">
        <f t="shared" si="28"/>
        <v>3.5000000000000003E-2</v>
      </c>
      <c r="CD157" s="4">
        <f t="shared" si="29"/>
        <v>340.49922883677198</v>
      </c>
      <c r="CE157" s="1">
        <f t="shared" si="30"/>
        <v>2262.6032433511491</v>
      </c>
      <c r="CF157" s="4">
        <f t="shared" si="31"/>
        <v>0</v>
      </c>
      <c r="CG157" s="4">
        <f t="shared" si="48"/>
        <v>0</v>
      </c>
      <c r="CH157" s="4">
        <f t="shared" si="33"/>
        <v>1922.104014514377</v>
      </c>
      <c r="CI157" s="4">
        <f t="shared" si="27"/>
        <v>114820.48872952172</v>
      </c>
      <c r="CK157" s="83">
        <f t="shared" si="45"/>
        <v>304.83518021259727</v>
      </c>
      <c r="CL157" s="1">
        <f t="shared" si="42"/>
        <v>1131.3016216755746</v>
      </c>
      <c r="CM157" s="1">
        <f t="shared" si="43"/>
        <v>826.46644146297729</v>
      </c>
      <c r="CN157" s="83">
        <f t="shared" si="44"/>
        <v>225559.63954416884</v>
      </c>
      <c r="CO157" s="74">
        <f t="shared" si="54"/>
        <v>119</v>
      </c>
    </row>
    <row r="158" spans="1:93" hidden="1" x14ac:dyDescent="0.35">
      <c r="A158" s="74">
        <f t="shared" si="35"/>
        <v>120</v>
      </c>
      <c r="B158" s="75">
        <f t="shared" si="36"/>
        <v>3.5000000000000003E-2</v>
      </c>
      <c r="C158" s="76">
        <f t="shared" si="37"/>
        <v>368.28630340296803</v>
      </c>
      <c r="D158" s="77">
        <f t="shared" si="38"/>
        <v>2262.6032433511491</v>
      </c>
      <c r="E158" s="76">
        <f t="shared" si="52"/>
        <v>0</v>
      </c>
      <c r="F158" s="76"/>
      <c r="G158" s="76">
        <f t="shared" si="49"/>
        <v>0</v>
      </c>
      <c r="H158" s="76">
        <f t="shared" si="40"/>
        <v>1894.316939948181</v>
      </c>
      <c r="I158" s="91">
        <f t="shared" si="41"/>
        <v>124375.27279821229</v>
      </c>
      <c r="J158" s="16"/>
      <c r="M158" s="95"/>
      <c r="N158" s="85">
        <v>10</v>
      </c>
      <c r="O158" s="87">
        <f>CN298</f>
        <v>97152.948537118471</v>
      </c>
      <c r="P158" s="41"/>
      <c r="Q158" s="80">
        <f t="shared" si="46"/>
        <v>124375.27279821229</v>
      </c>
      <c r="R158" s="18"/>
      <c r="S158" s="90">
        <f>SUM($C$39:C158)</f>
        <v>79387.662000350305</v>
      </c>
      <c r="T158" s="81">
        <v>10</v>
      </c>
      <c r="U158" s="80">
        <f>SUM($CD$31:CD152)</f>
        <v>79387.662000350305</v>
      </c>
      <c r="V158" s="18"/>
      <c r="W158" s="18"/>
      <c r="X158" s="18"/>
      <c r="AC158" s="3" t="s">
        <v>45</v>
      </c>
      <c r="CB158">
        <f t="shared" si="32"/>
        <v>126</v>
      </c>
      <c r="CC158" s="2">
        <f t="shared" si="28"/>
        <v>3.5000000000000003E-2</v>
      </c>
      <c r="CD158" s="4">
        <f t="shared" si="29"/>
        <v>334.89309212777169</v>
      </c>
      <c r="CE158" s="1">
        <f t="shared" si="30"/>
        <v>2262.6032433511491</v>
      </c>
      <c r="CF158" s="4">
        <f t="shared" si="31"/>
        <v>0</v>
      </c>
      <c r="CG158" s="4">
        <f t="shared" si="48"/>
        <v>0</v>
      </c>
      <c r="CH158" s="4">
        <f t="shared" si="33"/>
        <v>1927.7101512233774</v>
      </c>
      <c r="CI158" s="4">
        <f t="shared" si="27"/>
        <v>112892.77857829834</v>
      </c>
      <c r="CK158" s="83">
        <f t="shared" si="45"/>
        <v>303.72232019176624</v>
      </c>
      <c r="CL158" s="1">
        <f t="shared" si="42"/>
        <v>1131.3016216755746</v>
      </c>
      <c r="CM158" s="1">
        <f t="shared" si="43"/>
        <v>827.57930148380831</v>
      </c>
      <c r="CN158" s="83">
        <f t="shared" si="44"/>
        <v>224732.06024268502</v>
      </c>
      <c r="CO158" s="74">
        <f t="shared" si="54"/>
        <v>120</v>
      </c>
    </row>
    <row r="159" spans="1:93" hidden="1" x14ac:dyDescent="0.35">
      <c r="A159" s="74">
        <f t="shared" si="35"/>
        <v>121</v>
      </c>
      <c r="B159" s="75">
        <f t="shared" si="36"/>
        <v>3.5000000000000003E-2</v>
      </c>
      <c r="C159" s="76">
        <f t="shared" si="37"/>
        <v>362.7612123281192</v>
      </c>
      <c r="D159" s="77">
        <f t="shared" si="38"/>
        <v>2262.6032433511491</v>
      </c>
      <c r="E159" s="76">
        <f t="shared" si="52"/>
        <v>0</v>
      </c>
      <c r="F159" s="76"/>
      <c r="G159" s="76">
        <f t="shared" si="49"/>
        <v>0</v>
      </c>
      <c r="H159" s="76">
        <f t="shared" si="40"/>
        <v>1899.8420310230299</v>
      </c>
      <c r="I159" s="91">
        <f t="shared" si="41"/>
        <v>122475.43076718926</v>
      </c>
      <c r="J159" s="16"/>
      <c r="M159" s="95"/>
      <c r="N159" s="85"/>
      <c r="O159" s="87">
        <f>O158-($O$158-$O$170)/12</f>
        <v>94948.354348953522</v>
      </c>
      <c r="P159" s="41"/>
      <c r="Q159" s="80">
        <f t="shared" si="46"/>
        <v>122475.43076718926</v>
      </c>
      <c r="R159" s="18"/>
      <c r="S159" s="90">
        <f>SUM($C$39:C159)</f>
        <v>79750.423212678419</v>
      </c>
      <c r="T159" s="81"/>
      <c r="U159" s="80">
        <f>SUM($CD$31:CD153)</f>
        <v>79750.423212678419</v>
      </c>
      <c r="V159" s="18"/>
      <c r="W159" s="18"/>
      <c r="X159" s="18"/>
      <c r="AC159" s="3" t="s">
        <v>45</v>
      </c>
      <c r="CB159">
        <f t="shared" si="32"/>
        <v>127</v>
      </c>
      <c r="CC159" s="2">
        <f t="shared" si="28"/>
        <v>3.5000000000000003E-2</v>
      </c>
      <c r="CD159" s="4">
        <f t="shared" si="29"/>
        <v>329.27060418670351</v>
      </c>
      <c r="CE159" s="1">
        <f t="shared" si="30"/>
        <v>2262.6032433511491</v>
      </c>
      <c r="CF159" s="4">
        <f t="shared" si="31"/>
        <v>0</v>
      </c>
      <c r="CG159" s="4">
        <f t="shared" si="48"/>
        <v>0</v>
      </c>
      <c r="CH159" s="4">
        <f t="shared" si="33"/>
        <v>1933.3326391644455</v>
      </c>
      <c r="CI159" s="4">
        <f t="shared" ref="CI159:CI222" si="55">IF(CI158-CH159&lt;1,0,CI158-CH159)</f>
        <v>110959.44593913389</v>
      </c>
      <c r="CK159" s="83">
        <f t="shared" si="45"/>
        <v>302.60796167400434</v>
      </c>
      <c r="CL159" s="1">
        <f t="shared" si="42"/>
        <v>1131.3016216755746</v>
      </c>
      <c r="CM159" s="1">
        <f t="shared" si="43"/>
        <v>828.69366000157015</v>
      </c>
      <c r="CN159" s="83">
        <f t="shared" si="44"/>
        <v>223903.36658268346</v>
      </c>
      <c r="CO159" s="74">
        <f t="shared" si="54"/>
        <v>121</v>
      </c>
    </row>
    <row r="160" spans="1:93" hidden="1" x14ac:dyDescent="0.35">
      <c r="A160" s="74">
        <f t="shared" si="35"/>
        <v>122</v>
      </c>
      <c r="B160" s="75">
        <f t="shared" si="36"/>
        <v>3.5000000000000003E-2</v>
      </c>
      <c r="C160" s="76">
        <f t="shared" si="37"/>
        <v>357.22000640430201</v>
      </c>
      <c r="D160" s="77">
        <f t="shared" si="38"/>
        <v>2262.6032433511491</v>
      </c>
      <c r="E160" s="76">
        <f t="shared" si="52"/>
        <v>0</v>
      </c>
      <c r="F160" s="76"/>
      <c r="G160" s="76">
        <f t="shared" si="49"/>
        <v>0</v>
      </c>
      <c r="H160" s="76">
        <f t="shared" si="40"/>
        <v>1905.3832369468471</v>
      </c>
      <c r="I160" s="91">
        <f t="shared" si="41"/>
        <v>120570.04753024242</v>
      </c>
      <c r="J160" s="16"/>
      <c r="M160" s="95"/>
      <c r="N160" s="85"/>
      <c r="O160" s="87">
        <f t="shared" ref="O160:O169" si="56">O159-($O$158-$O$170)/12</f>
        <v>92743.760160788574</v>
      </c>
      <c r="P160" s="41"/>
      <c r="Q160" s="80">
        <f t="shared" si="46"/>
        <v>120570.04753024242</v>
      </c>
      <c r="R160" s="18"/>
      <c r="S160" s="90">
        <f>SUM($C$39:C160)</f>
        <v>80107.643219082718</v>
      </c>
      <c r="T160" s="81"/>
      <c r="U160" s="80">
        <f>SUM($CD$31:CD154)</f>
        <v>80107.643219082718</v>
      </c>
      <c r="V160" s="18"/>
      <c r="W160" s="18"/>
      <c r="X160" s="18"/>
      <c r="AC160" s="3" t="s">
        <v>45</v>
      </c>
      <c r="CB160">
        <f t="shared" si="32"/>
        <v>128</v>
      </c>
      <c r="CC160" s="2">
        <f t="shared" si="28"/>
        <v>3.5000000000000003E-2</v>
      </c>
      <c r="CD160" s="4">
        <f t="shared" si="29"/>
        <v>323.63171732247383</v>
      </c>
      <c r="CE160" s="1">
        <f t="shared" si="30"/>
        <v>2262.6032433511491</v>
      </c>
      <c r="CF160" s="4">
        <f t="shared" si="31"/>
        <v>0</v>
      </c>
      <c r="CG160" s="4">
        <f t="shared" si="48"/>
        <v>0</v>
      </c>
      <c r="CH160" s="4">
        <f t="shared" si="33"/>
        <v>1938.9715260286753</v>
      </c>
      <c r="CI160" s="4">
        <f t="shared" si="55"/>
        <v>109020.47441310521</v>
      </c>
      <c r="CK160" s="83">
        <f t="shared" si="45"/>
        <v>301.49210264154397</v>
      </c>
      <c r="CL160" s="1">
        <f t="shared" si="42"/>
        <v>1131.3016216755746</v>
      </c>
      <c r="CM160" s="1">
        <f t="shared" si="43"/>
        <v>829.80951903403059</v>
      </c>
      <c r="CN160" s="83">
        <f t="shared" si="44"/>
        <v>223073.55706364944</v>
      </c>
      <c r="CO160" s="74">
        <f t="shared" si="54"/>
        <v>122</v>
      </c>
    </row>
    <row r="161" spans="1:93" hidden="1" x14ac:dyDescent="0.35">
      <c r="A161" s="74">
        <f t="shared" si="35"/>
        <v>123</v>
      </c>
      <c r="B161" s="75">
        <f t="shared" si="36"/>
        <v>3.5000000000000003E-2</v>
      </c>
      <c r="C161" s="76">
        <f t="shared" si="37"/>
        <v>351.66263862987375</v>
      </c>
      <c r="D161" s="77">
        <f t="shared" si="38"/>
        <v>2262.6032433511491</v>
      </c>
      <c r="E161" s="76">
        <f t="shared" si="52"/>
        <v>0</v>
      </c>
      <c r="F161" s="76"/>
      <c r="G161" s="76">
        <f t="shared" si="49"/>
        <v>0</v>
      </c>
      <c r="H161" s="76">
        <f t="shared" si="40"/>
        <v>1910.9406047212753</v>
      </c>
      <c r="I161" s="91">
        <f t="shared" si="41"/>
        <v>118659.10692552115</v>
      </c>
      <c r="J161" s="16"/>
      <c r="M161" s="95"/>
      <c r="N161" s="85"/>
      <c r="O161" s="87">
        <f t="shared" si="56"/>
        <v>90539.165972623625</v>
      </c>
      <c r="P161" s="41"/>
      <c r="Q161" s="80">
        <f t="shared" si="46"/>
        <v>118659.10692552115</v>
      </c>
      <c r="R161" s="18"/>
      <c r="S161" s="90">
        <f>SUM($C$39:C161)</f>
        <v>80459.305857712592</v>
      </c>
      <c r="T161" s="81"/>
      <c r="U161" s="80">
        <f>SUM($CD$31:CD155)</f>
        <v>80459.305857712592</v>
      </c>
      <c r="V161" s="18"/>
      <c r="W161" s="18"/>
      <c r="X161" s="18"/>
      <c r="AC161" s="3" t="s">
        <v>45</v>
      </c>
      <c r="CB161">
        <f t="shared" si="32"/>
        <v>129</v>
      </c>
      <c r="CC161" s="2">
        <f t="shared" ref="CC161:CC224" si="57">IF(CI160&lt;1,"",$CF$7)</f>
        <v>3.5000000000000003E-2</v>
      </c>
      <c r="CD161" s="4">
        <f t="shared" ref="CD161:CD224" si="58">IF(CI160&lt;1,"",(CI160*(CC161*30)/360))</f>
        <v>317.97638370489022</v>
      </c>
      <c r="CE161" s="1">
        <f t="shared" ref="CE161:CE224" si="59">IF(CI160&lt;1,"",$CF$9)</f>
        <v>2262.6032433511491</v>
      </c>
      <c r="CF161" s="4">
        <f t="shared" ref="CF161:CF224" si="60">IF(CI160&lt;1,"",$CF$14)</f>
        <v>0</v>
      </c>
      <c r="CG161" s="4">
        <f t="shared" si="48"/>
        <v>0</v>
      </c>
      <c r="CH161" s="4">
        <f t="shared" si="33"/>
        <v>1944.6268596462589</v>
      </c>
      <c r="CI161" s="4">
        <f t="shared" si="55"/>
        <v>107075.84755345895</v>
      </c>
      <c r="CK161" s="83">
        <f t="shared" si="45"/>
        <v>300.37474107390022</v>
      </c>
      <c r="CL161" s="1">
        <f t="shared" si="42"/>
        <v>1131.3016216755746</v>
      </c>
      <c r="CM161" s="1">
        <f t="shared" si="43"/>
        <v>830.92688060167438</v>
      </c>
      <c r="CN161" s="83">
        <f t="shared" si="44"/>
        <v>222242.63018304776</v>
      </c>
      <c r="CO161" s="74">
        <f t="shared" si="54"/>
        <v>123</v>
      </c>
    </row>
    <row r="162" spans="1:93" hidden="1" x14ac:dyDescent="0.35">
      <c r="A162" s="74">
        <f t="shared" si="35"/>
        <v>124</v>
      </c>
      <c r="B162" s="75">
        <f t="shared" si="36"/>
        <v>3.5000000000000003E-2</v>
      </c>
      <c r="C162" s="76">
        <f t="shared" si="37"/>
        <v>346.08906186610335</v>
      </c>
      <c r="D162" s="77">
        <f t="shared" si="38"/>
        <v>2262.6032433511491</v>
      </c>
      <c r="E162" s="76">
        <f t="shared" si="52"/>
        <v>0</v>
      </c>
      <c r="F162" s="76"/>
      <c r="G162" s="76">
        <f t="shared" si="49"/>
        <v>0</v>
      </c>
      <c r="H162" s="76">
        <f t="shared" si="40"/>
        <v>1916.5141814850458</v>
      </c>
      <c r="I162" s="91">
        <f t="shared" si="41"/>
        <v>116742.5927440361</v>
      </c>
      <c r="J162" s="16"/>
      <c r="M162" s="95"/>
      <c r="N162" s="85"/>
      <c r="O162" s="87">
        <f t="shared" si="56"/>
        <v>88334.571784458676</v>
      </c>
      <c r="P162" s="41"/>
      <c r="Q162" s="80">
        <f t="shared" si="46"/>
        <v>116742.5927440361</v>
      </c>
      <c r="R162" s="18"/>
      <c r="S162" s="90">
        <f>SUM($C$39:C162)</f>
        <v>80805.394919578699</v>
      </c>
      <c r="T162" s="81"/>
      <c r="U162" s="80">
        <f>SUM($CD$31:CD156)</f>
        <v>80805.394919578699</v>
      </c>
      <c r="V162" s="18"/>
      <c r="W162" s="18"/>
      <c r="X162" s="18"/>
      <c r="AC162" s="3" t="s">
        <v>45</v>
      </c>
      <c r="CB162">
        <f t="shared" ref="CB162:CB225" si="61">SUM(CB161+1)</f>
        <v>130</v>
      </c>
      <c r="CC162" s="2">
        <f t="shared" si="57"/>
        <v>3.5000000000000003E-2</v>
      </c>
      <c r="CD162" s="4">
        <f t="shared" si="58"/>
        <v>312.30455536425529</v>
      </c>
      <c r="CE162" s="1">
        <f t="shared" si="59"/>
        <v>2262.6032433511491</v>
      </c>
      <c r="CF162" s="4">
        <f t="shared" si="60"/>
        <v>0</v>
      </c>
      <c r="CG162" s="4">
        <f t="shared" si="48"/>
        <v>0</v>
      </c>
      <c r="CH162" s="4">
        <f t="shared" ref="CH162:CH225" si="62">IF(CI161&lt;1,0,(CE162+CF162+CG162)-CD162)</f>
        <v>1950.2986879868938</v>
      </c>
      <c r="CI162" s="4">
        <f t="shared" si="55"/>
        <v>105125.54886547205</v>
      </c>
      <c r="CK162" s="83">
        <f t="shared" si="45"/>
        <v>299.25587494786777</v>
      </c>
      <c r="CL162" s="1">
        <f t="shared" si="42"/>
        <v>1131.3016216755746</v>
      </c>
      <c r="CM162" s="1">
        <f t="shared" si="43"/>
        <v>832.04574672770673</v>
      </c>
      <c r="CN162" s="83">
        <f t="shared" si="44"/>
        <v>221410.58443632006</v>
      </c>
      <c r="CO162" s="74">
        <f t="shared" si="54"/>
        <v>124</v>
      </c>
    </row>
    <row r="163" spans="1:93" hidden="1" x14ac:dyDescent="0.35">
      <c r="A163" s="74">
        <f t="shared" si="35"/>
        <v>125</v>
      </c>
      <c r="B163" s="75">
        <f t="shared" si="36"/>
        <v>3.5000000000000003E-2</v>
      </c>
      <c r="C163" s="76">
        <f t="shared" si="37"/>
        <v>340.49922883677198</v>
      </c>
      <c r="D163" s="77">
        <f t="shared" si="38"/>
        <v>2262.6032433511491</v>
      </c>
      <c r="E163" s="76">
        <f t="shared" si="52"/>
        <v>0</v>
      </c>
      <c r="F163" s="76"/>
      <c r="G163" s="76">
        <f t="shared" si="49"/>
        <v>0</v>
      </c>
      <c r="H163" s="76">
        <f t="shared" si="40"/>
        <v>1922.104014514377</v>
      </c>
      <c r="I163" s="91">
        <f t="shared" si="41"/>
        <v>114820.48872952172</v>
      </c>
      <c r="J163" s="16"/>
      <c r="M163" s="95"/>
      <c r="N163" s="85"/>
      <c r="O163" s="87">
        <f t="shared" si="56"/>
        <v>86129.977596293727</v>
      </c>
      <c r="P163" s="41"/>
      <c r="Q163" s="80">
        <f t="shared" si="46"/>
        <v>114820.48872952172</v>
      </c>
      <c r="R163" s="18"/>
      <c r="S163" s="90">
        <f>SUM($C$39:C163)</f>
        <v>81145.894148415464</v>
      </c>
      <c r="T163" s="81"/>
      <c r="U163" s="80">
        <f>SUM($CD$31:CD157)</f>
        <v>81145.894148415464</v>
      </c>
      <c r="V163" s="18"/>
      <c r="W163" s="18"/>
      <c r="X163" s="18"/>
      <c r="AC163" s="3" t="s">
        <v>45</v>
      </c>
      <c r="CB163">
        <f t="shared" si="61"/>
        <v>131</v>
      </c>
      <c r="CC163" s="2">
        <f t="shared" si="57"/>
        <v>3.5000000000000003E-2</v>
      </c>
      <c r="CD163" s="4">
        <f t="shared" si="58"/>
        <v>306.61618419096015</v>
      </c>
      <c r="CE163" s="1">
        <f t="shared" si="59"/>
        <v>2262.6032433511491</v>
      </c>
      <c r="CF163" s="4">
        <f t="shared" si="60"/>
        <v>0</v>
      </c>
      <c r="CG163" s="4">
        <f t="shared" si="48"/>
        <v>0</v>
      </c>
      <c r="CH163" s="4">
        <f t="shared" si="62"/>
        <v>1955.9870591601889</v>
      </c>
      <c r="CI163" s="4">
        <f t="shared" si="55"/>
        <v>103169.56180631186</v>
      </c>
      <c r="CK163" s="83">
        <f t="shared" si="45"/>
        <v>298.13550223751707</v>
      </c>
      <c r="CL163" s="1">
        <f t="shared" si="42"/>
        <v>1131.3016216755746</v>
      </c>
      <c r="CM163" s="1">
        <f t="shared" si="43"/>
        <v>833.16611943805742</v>
      </c>
      <c r="CN163" s="83">
        <f t="shared" si="44"/>
        <v>220577.41831688202</v>
      </c>
      <c r="CO163" s="74">
        <f t="shared" si="54"/>
        <v>125</v>
      </c>
    </row>
    <row r="164" spans="1:93" hidden="1" x14ac:dyDescent="0.35">
      <c r="A164" s="74">
        <f t="shared" si="35"/>
        <v>126</v>
      </c>
      <c r="B164" s="75">
        <f t="shared" si="36"/>
        <v>3.5000000000000003E-2</v>
      </c>
      <c r="C164" s="76">
        <f t="shared" si="37"/>
        <v>334.89309212777169</v>
      </c>
      <c r="D164" s="77">
        <f t="shared" si="38"/>
        <v>2262.6032433511491</v>
      </c>
      <c r="E164" s="76">
        <f t="shared" si="52"/>
        <v>0</v>
      </c>
      <c r="F164" s="76"/>
      <c r="G164" s="76">
        <f t="shared" si="49"/>
        <v>0</v>
      </c>
      <c r="H164" s="76">
        <f t="shared" si="40"/>
        <v>1927.7101512233774</v>
      </c>
      <c r="I164" s="91">
        <f t="shared" si="41"/>
        <v>112892.77857829834</v>
      </c>
      <c r="J164" s="16"/>
      <c r="M164" s="95"/>
      <c r="N164" s="85"/>
      <c r="O164" s="87">
        <f t="shared" si="56"/>
        <v>83925.383408128779</v>
      </c>
      <c r="P164" s="41"/>
      <c r="Q164" s="80">
        <f t="shared" si="46"/>
        <v>112892.77857829834</v>
      </c>
      <c r="R164" s="18"/>
      <c r="S164" s="90">
        <f>SUM($C$39:C164)</f>
        <v>81480.787240543243</v>
      </c>
      <c r="T164" s="81"/>
      <c r="U164" s="80">
        <f>SUM($CD$31:CD158)</f>
        <v>81480.787240543243</v>
      </c>
      <c r="V164" s="18"/>
      <c r="W164" s="18"/>
      <c r="X164" s="18"/>
      <c r="AC164" s="3" t="s">
        <v>45</v>
      </c>
      <c r="CB164">
        <f t="shared" si="61"/>
        <v>132</v>
      </c>
      <c r="CC164" s="2">
        <f t="shared" si="57"/>
        <v>3.5000000000000003E-2</v>
      </c>
      <c r="CD164" s="4">
        <f t="shared" si="58"/>
        <v>300.91122193507624</v>
      </c>
      <c r="CE164" s="1">
        <f t="shared" si="59"/>
        <v>2262.6032433511491</v>
      </c>
      <c r="CF164" s="4">
        <f t="shared" si="60"/>
        <v>0</v>
      </c>
      <c r="CG164" s="4">
        <f t="shared" si="48"/>
        <v>0</v>
      </c>
      <c r="CH164" s="4">
        <f t="shared" si="62"/>
        <v>1961.6920214160727</v>
      </c>
      <c r="CI164" s="4">
        <f t="shared" si="55"/>
        <v>101207.86978489578</v>
      </c>
      <c r="CK164" s="83">
        <f t="shared" si="45"/>
        <v>297.01362091419043</v>
      </c>
      <c r="CL164" s="1">
        <f t="shared" si="42"/>
        <v>1131.3016216755746</v>
      </c>
      <c r="CM164" s="1">
        <f t="shared" si="43"/>
        <v>834.28800076138418</v>
      </c>
      <c r="CN164" s="83">
        <f t="shared" si="44"/>
        <v>219743.13031612063</v>
      </c>
      <c r="CO164" s="74">
        <f t="shared" si="54"/>
        <v>126</v>
      </c>
    </row>
    <row r="165" spans="1:93" hidden="1" x14ac:dyDescent="0.35">
      <c r="A165" s="74">
        <f t="shared" si="35"/>
        <v>127</v>
      </c>
      <c r="B165" s="75">
        <f t="shared" si="36"/>
        <v>3.5000000000000003E-2</v>
      </c>
      <c r="C165" s="76">
        <f t="shared" si="37"/>
        <v>329.27060418670351</v>
      </c>
      <c r="D165" s="77">
        <f t="shared" si="38"/>
        <v>2262.6032433511491</v>
      </c>
      <c r="E165" s="76">
        <f t="shared" si="52"/>
        <v>0</v>
      </c>
      <c r="F165" s="76"/>
      <c r="G165" s="76">
        <f t="shared" si="49"/>
        <v>0</v>
      </c>
      <c r="H165" s="76">
        <f t="shared" si="40"/>
        <v>1933.3326391644455</v>
      </c>
      <c r="I165" s="91">
        <f t="shared" si="41"/>
        <v>110959.44593913389</v>
      </c>
      <c r="J165" s="16"/>
      <c r="M165" s="95"/>
      <c r="N165" s="85"/>
      <c r="O165" s="87">
        <f t="shared" si="56"/>
        <v>81720.78921996383</v>
      </c>
      <c r="P165" s="41"/>
      <c r="Q165" s="80">
        <f t="shared" si="46"/>
        <v>110959.44593913389</v>
      </c>
      <c r="R165" s="18"/>
      <c r="S165" s="90">
        <f>SUM($C$39:C165)</f>
        <v>81810.057844729949</v>
      </c>
      <c r="T165" s="81"/>
      <c r="U165" s="80">
        <f>SUM($CD$31:CD159)</f>
        <v>81810.057844729949</v>
      </c>
      <c r="V165" s="18"/>
      <c r="W165" s="18"/>
      <c r="X165" s="18"/>
      <c r="AC165" s="3" t="s">
        <v>45</v>
      </c>
      <c r="CB165">
        <f t="shared" si="61"/>
        <v>133</v>
      </c>
      <c r="CC165" s="2">
        <f t="shared" si="57"/>
        <v>3.5000000000000003E-2</v>
      </c>
      <c r="CD165" s="4">
        <f t="shared" si="58"/>
        <v>295.18962020594603</v>
      </c>
      <c r="CE165" s="1">
        <f t="shared" si="59"/>
        <v>2262.6032433511491</v>
      </c>
      <c r="CF165" s="4">
        <f t="shared" si="60"/>
        <v>0</v>
      </c>
      <c r="CG165" s="4">
        <f t="shared" si="48"/>
        <v>0</v>
      </c>
      <c r="CH165" s="4">
        <f t="shared" si="62"/>
        <v>1967.413623145203</v>
      </c>
      <c r="CI165" s="4">
        <f t="shared" si="55"/>
        <v>99240.456161750582</v>
      </c>
      <c r="CK165" s="83">
        <f t="shared" si="45"/>
        <v>295.89022894649855</v>
      </c>
      <c r="CL165" s="1">
        <f t="shared" si="42"/>
        <v>1131.3016216755746</v>
      </c>
      <c r="CM165" s="1">
        <f t="shared" si="43"/>
        <v>835.41139272907594</v>
      </c>
      <c r="CN165" s="83">
        <f t="shared" si="44"/>
        <v>218907.71892339154</v>
      </c>
      <c r="CO165" s="74">
        <f t="shared" si="54"/>
        <v>127</v>
      </c>
    </row>
    <row r="166" spans="1:93" hidden="1" x14ac:dyDescent="0.35">
      <c r="A166" s="74">
        <f t="shared" si="35"/>
        <v>128</v>
      </c>
      <c r="B166" s="75">
        <f t="shared" si="36"/>
        <v>3.5000000000000003E-2</v>
      </c>
      <c r="C166" s="76">
        <f t="shared" si="37"/>
        <v>323.63171732247383</v>
      </c>
      <c r="D166" s="77">
        <f t="shared" si="38"/>
        <v>2262.6032433511491</v>
      </c>
      <c r="E166" s="76">
        <f t="shared" si="52"/>
        <v>0</v>
      </c>
      <c r="F166" s="76"/>
      <c r="G166" s="76">
        <f t="shared" si="49"/>
        <v>0</v>
      </c>
      <c r="H166" s="76">
        <f t="shared" si="40"/>
        <v>1938.9715260286753</v>
      </c>
      <c r="I166" s="91">
        <f t="shared" si="41"/>
        <v>109020.47441310521</v>
      </c>
      <c r="J166" s="16"/>
      <c r="M166" s="95"/>
      <c r="N166" s="85"/>
      <c r="O166" s="87">
        <f t="shared" si="56"/>
        <v>79516.195031798881</v>
      </c>
      <c r="P166" s="41"/>
      <c r="Q166" s="80">
        <f t="shared" si="46"/>
        <v>109020.47441310521</v>
      </c>
      <c r="R166" s="18"/>
      <c r="S166" s="90">
        <f>SUM($C$39:C166)</f>
        <v>82133.689562052416</v>
      </c>
      <c r="T166" s="81"/>
      <c r="U166" s="80">
        <f>SUM($CD$31:CD160)</f>
        <v>82133.689562052416</v>
      </c>
      <c r="V166" s="18"/>
      <c r="W166" s="18"/>
      <c r="X166" s="18"/>
      <c r="AC166" s="3" t="s">
        <v>45</v>
      </c>
      <c r="CB166">
        <f t="shared" si="61"/>
        <v>134</v>
      </c>
      <c r="CC166" s="2">
        <f t="shared" si="57"/>
        <v>3.5000000000000003E-2</v>
      </c>
      <c r="CD166" s="4">
        <f t="shared" si="58"/>
        <v>289.45133047177256</v>
      </c>
      <c r="CE166" s="1">
        <f t="shared" si="59"/>
        <v>2262.6032433511491</v>
      </c>
      <c r="CF166" s="4">
        <f t="shared" si="60"/>
        <v>0</v>
      </c>
      <c r="CG166" s="4">
        <f t="shared" si="48"/>
        <v>0</v>
      </c>
      <c r="CH166" s="4">
        <f t="shared" si="62"/>
        <v>1973.1519128793766</v>
      </c>
      <c r="CI166" s="4">
        <f t="shared" si="55"/>
        <v>97267.304248871209</v>
      </c>
      <c r="CK166" s="83">
        <f t="shared" si="45"/>
        <v>294.76532430031682</v>
      </c>
      <c r="CL166" s="1">
        <f t="shared" si="42"/>
        <v>1131.3016216755746</v>
      </c>
      <c r="CM166" s="1">
        <f t="shared" si="43"/>
        <v>836.53629737525773</v>
      </c>
      <c r="CN166" s="83">
        <f t="shared" si="44"/>
        <v>218071.18262601629</v>
      </c>
      <c r="CO166" s="74">
        <f t="shared" si="54"/>
        <v>128</v>
      </c>
    </row>
    <row r="167" spans="1:93" hidden="1" x14ac:dyDescent="0.35">
      <c r="A167" s="74">
        <f t="shared" si="35"/>
        <v>129</v>
      </c>
      <c r="B167" s="75">
        <f t="shared" si="36"/>
        <v>3.5000000000000003E-2</v>
      </c>
      <c r="C167" s="76">
        <f t="shared" si="37"/>
        <v>317.97638370489022</v>
      </c>
      <c r="D167" s="77">
        <f t="shared" si="38"/>
        <v>2262.6032433511491</v>
      </c>
      <c r="E167" s="76">
        <f t="shared" si="52"/>
        <v>0</v>
      </c>
      <c r="F167" s="76"/>
      <c r="G167" s="76">
        <f t="shared" si="49"/>
        <v>0</v>
      </c>
      <c r="H167" s="76">
        <f t="shared" si="40"/>
        <v>1944.6268596462589</v>
      </c>
      <c r="I167" s="91">
        <f t="shared" si="41"/>
        <v>107075.84755345895</v>
      </c>
      <c r="J167" s="16"/>
      <c r="M167" s="95"/>
      <c r="N167" s="85"/>
      <c r="O167" s="87">
        <f t="shared" si="56"/>
        <v>77311.600843633933</v>
      </c>
      <c r="P167" s="41"/>
      <c r="Q167" s="80">
        <f t="shared" si="46"/>
        <v>107075.84755345895</v>
      </c>
      <c r="R167" s="18"/>
      <c r="S167" s="90">
        <f>SUM($C$39:C167)</f>
        <v>82451.665945757311</v>
      </c>
      <c r="T167" s="81"/>
      <c r="U167" s="80">
        <f>SUM($CD$31:CD161)</f>
        <v>82451.665945757311</v>
      </c>
      <c r="V167" s="18"/>
      <c r="W167" s="18"/>
      <c r="X167" s="18"/>
      <c r="AC167" s="3" t="s">
        <v>45</v>
      </c>
      <c r="CB167">
        <f t="shared" si="61"/>
        <v>135</v>
      </c>
      <c r="CC167" s="2">
        <f t="shared" si="57"/>
        <v>3.5000000000000003E-2</v>
      </c>
      <c r="CD167" s="4">
        <f t="shared" si="58"/>
        <v>283.6963040592077</v>
      </c>
      <c r="CE167" s="1">
        <f t="shared" si="59"/>
        <v>2262.6032433511491</v>
      </c>
      <c r="CF167" s="4">
        <f t="shared" si="60"/>
        <v>0</v>
      </c>
      <c r="CG167" s="4">
        <f t="shared" si="48"/>
        <v>0</v>
      </c>
      <c r="CH167" s="4">
        <f t="shared" si="62"/>
        <v>1978.9069392919414</v>
      </c>
      <c r="CI167" s="4">
        <f t="shared" si="55"/>
        <v>95288.397309579261</v>
      </c>
      <c r="CK167" s="83">
        <f t="shared" si="45"/>
        <v>293.63890493878165</v>
      </c>
      <c r="CL167" s="1">
        <f t="shared" si="42"/>
        <v>1131.3016216755746</v>
      </c>
      <c r="CM167" s="1">
        <f t="shared" si="43"/>
        <v>837.66271673679285</v>
      </c>
      <c r="CN167" s="83">
        <f t="shared" si="44"/>
        <v>217233.51990927951</v>
      </c>
      <c r="CO167" s="74">
        <f t="shared" si="54"/>
        <v>129</v>
      </c>
    </row>
    <row r="168" spans="1:93" hidden="1" x14ac:dyDescent="0.35">
      <c r="A168" s="74">
        <f t="shared" ref="A168:A231" si="63">IF(I167&lt;1,"",A167+1)</f>
        <v>130</v>
      </c>
      <c r="B168" s="75">
        <f t="shared" ref="B168:B231" si="64">IF(I167&lt;1,"",$E$7)</f>
        <v>3.5000000000000003E-2</v>
      </c>
      <c r="C168" s="76">
        <f t="shared" ref="C168:C231" si="65">IF(I167&lt;1,0,(I167*(B168*30)/360))</f>
        <v>312.30455536425529</v>
      </c>
      <c r="D168" s="77">
        <f t="shared" ref="D168:D231" si="66">IF(I167 &gt; 1, IF(I167-D167&lt;1,(I167+C168),$E$9), 0)</f>
        <v>2262.6032433511491</v>
      </c>
      <c r="E168" s="76">
        <f t="shared" si="52"/>
        <v>0</v>
      </c>
      <c r="F168" s="76"/>
      <c r="G168" s="76">
        <f t="shared" si="49"/>
        <v>0</v>
      </c>
      <c r="H168" s="76">
        <f t="shared" ref="H168:H231" si="67">IF(I167&lt;1,0,IF((D168+E168+G168)-C168&gt;=(I167),(I167),(D168+E168+G168)-C168))</f>
        <v>1950.2986879868938</v>
      </c>
      <c r="I168" s="91">
        <f t="shared" ref="I168:I231" si="68">IF(I167-H168&lt;1,0,I167-H168)</f>
        <v>105125.54886547205</v>
      </c>
      <c r="J168" s="16"/>
      <c r="M168" s="95"/>
      <c r="N168" s="85"/>
      <c r="O168" s="87">
        <f t="shared" si="56"/>
        <v>75107.006655468984</v>
      </c>
      <c r="P168" s="41"/>
      <c r="Q168" s="80">
        <f t="shared" si="46"/>
        <v>105125.54886547205</v>
      </c>
      <c r="R168" s="18"/>
      <c r="S168" s="90">
        <f>SUM($C$39:C168)</f>
        <v>82763.97050112157</v>
      </c>
      <c r="T168" s="81"/>
      <c r="U168" s="80">
        <f>SUM($CD$31:CD162)</f>
        <v>82763.97050112157</v>
      </c>
      <c r="V168" s="18"/>
      <c r="W168" s="18"/>
      <c r="X168" s="18"/>
      <c r="AC168" s="3" t="s">
        <v>45</v>
      </c>
      <c r="CB168">
        <f t="shared" si="61"/>
        <v>136</v>
      </c>
      <c r="CC168" s="2">
        <f t="shared" si="57"/>
        <v>3.5000000000000003E-2</v>
      </c>
      <c r="CD168" s="4">
        <f t="shared" si="58"/>
        <v>277.92449215293954</v>
      </c>
      <c r="CE168" s="1">
        <f t="shared" si="59"/>
        <v>2262.6032433511491</v>
      </c>
      <c r="CF168" s="4">
        <f t="shared" si="60"/>
        <v>0</v>
      </c>
      <c r="CG168" s="4">
        <f t="shared" si="48"/>
        <v>0</v>
      </c>
      <c r="CH168" s="4">
        <f t="shared" si="62"/>
        <v>1984.6787511982095</v>
      </c>
      <c r="CI168" s="4">
        <f t="shared" si="55"/>
        <v>93303.71855838105</v>
      </c>
      <c r="CK168" s="83">
        <f t="shared" si="45"/>
        <v>292.51096882228677</v>
      </c>
      <c r="CL168" s="1">
        <f t="shared" ref="CL168:CL231" si="69">$D$39/2</f>
        <v>1131.3016216755746</v>
      </c>
      <c r="CM168" s="1">
        <f t="shared" ref="CM168:CM231" si="70">CL168-CK168</f>
        <v>838.79065285328784</v>
      </c>
      <c r="CN168" s="83">
        <f t="shared" ref="CN168:CN231" si="71">IF(CN167-CM168&lt;0,0,CN167-CM168)</f>
        <v>216394.72925642622</v>
      </c>
      <c r="CO168" s="74">
        <f t="shared" si="54"/>
        <v>130</v>
      </c>
    </row>
    <row r="169" spans="1:93" hidden="1" x14ac:dyDescent="0.35">
      <c r="A169" s="74">
        <f t="shared" si="63"/>
        <v>131</v>
      </c>
      <c r="B169" s="75">
        <f t="shared" si="64"/>
        <v>3.5000000000000003E-2</v>
      </c>
      <c r="C169" s="76">
        <f t="shared" si="65"/>
        <v>306.61618419096015</v>
      </c>
      <c r="D169" s="77">
        <f t="shared" si="66"/>
        <v>2262.6032433511491</v>
      </c>
      <c r="E169" s="76">
        <f t="shared" si="52"/>
        <v>0</v>
      </c>
      <c r="F169" s="76"/>
      <c r="G169" s="76">
        <f t="shared" si="49"/>
        <v>0</v>
      </c>
      <c r="H169" s="76">
        <f t="shared" si="67"/>
        <v>1955.9870591601889</v>
      </c>
      <c r="I169" s="91">
        <f t="shared" si="68"/>
        <v>103169.56180631186</v>
      </c>
      <c r="J169" s="16"/>
      <c r="M169" s="95"/>
      <c r="N169" s="85"/>
      <c r="O169" s="87">
        <f t="shared" si="56"/>
        <v>72902.412467304035</v>
      </c>
      <c r="P169" s="41"/>
      <c r="Q169" s="80">
        <f t="shared" si="46"/>
        <v>103169.56180631186</v>
      </c>
      <c r="R169" s="18"/>
      <c r="S169" s="90">
        <f>SUM($C$39:C169)</f>
        <v>83070.586685312534</v>
      </c>
      <c r="T169" s="81"/>
      <c r="U169" s="80">
        <f>SUM($CD$31:CD163)</f>
        <v>83070.586685312534</v>
      </c>
      <c r="V169" s="18"/>
      <c r="W169" s="18"/>
      <c r="X169" s="18"/>
      <c r="AC169" s="3" t="s">
        <v>45</v>
      </c>
      <c r="CB169">
        <f t="shared" si="61"/>
        <v>137</v>
      </c>
      <c r="CC169" s="2">
        <f t="shared" si="57"/>
        <v>3.5000000000000003E-2</v>
      </c>
      <c r="CD169" s="4">
        <f t="shared" si="58"/>
        <v>272.13584579527804</v>
      </c>
      <c r="CE169" s="1">
        <f t="shared" si="59"/>
        <v>2262.6032433511491</v>
      </c>
      <c r="CF169" s="4">
        <f t="shared" si="60"/>
        <v>0</v>
      </c>
      <c r="CG169" s="4">
        <f t="shared" si="48"/>
        <v>0</v>
      </c>
      <c r="CH169" s="4">
        <f t="shared" si="62"/>
        <v>1990.467397555871</v>
      </c>
      <c r="CI169" s="4">
        <f t="shared" si="55"/>
        <v>91313.251160825181</v>
      </c>
      <c r="CK169" s="83">
        <f t="shared" ref="CK169:CK232" si="72">(CN168*($CK$37*13.85))/360</f>
        <v>291.38151390847946</v>
      </c>
      <c r="CL169" s="1">
        <f t="shared" si="69"/>
        <v>1131.3016216755746</v>
      </c>
      <c r="CM169" s="1">
        <f t="shared" si="70"/>
        <v>839.92010776709503</v>
      </c>
      <c r="CN169" s="83">
        <f t="shared" si="71"/>
        <v>215554.80914865911</v>
      </c>
      <c r="CO169" s="74">
        <f t="shared" si="54"/>
        <v>131</v>
      </c>
    </row>
    <row r="170" spans="1:93" hidden="1" x14ac:dyDescent="0.35">
      <c r="A170" s="74">
        <f t="shared" si="63"/>
        <v>132</v>
      </c>
      <c r="B170" s="75">
        <f t="shared" si="64"/>
        <v>3.5000000000000003E-2</v>
      </c>
      <c r="C170" s="76">
        <f t="shared" si="65"/>
        <v>300.91122193507624</v>
      </c>
      <c r="D170" s="77">
        <f t="shared" si="66"/>
        <v>2262.6032433511491</v>
      </c>
      <c r="E170" s="76">
        <f t="shared" si="52"/>
        <v>0</v>
      </c>
      <c r="F170" s="76"/>
      <c r="G170" s="76">
        <f t="shared" si="49"/>
        <v>0</v>
      </c>
      <c r="H170" s="76">
        <f t="shared" si="67"/>
        <v>1961.6920214160727</v>
      </c>
      <c r="I170" s="91">
        <f t="shared" si="68"/>
        <v>101207.86978489578</v>
      </c>
      <c r="J170" s="16"/>
      <c r="M170" s="95"/>
      <c r="N170" s="85" t="s">
        <v>45</v>
      </c>
      <c r="O170" s="87">
        <f>CN324</f>
        <v>70697.818279139101</v>
      </c>
      <c r="P170" s="41"/>
      <c r="Q170" s="80">
        <f t="shared" si="46"/>
        <v>101207.86978489578</v>
      </c>
      <c r="R170" s="18"/>
      <c r="S170" s="90">
        <f>SUM($C$39:C170)</f>
        <v>83371.497907247613</v>
      </c>
      <c r="T170" s="81">
        <v>11</v>
      </c>
      <c r="U170" s="80">
        <f>SUM($CD$31:CD164)</f>
        <v>83371.497907247613</v>
      </c>
      <c r="V170" s="18"/>
      <c r="W170" s="18"/>
      <c r="X170" s="18"/>
      <c r="AC170" s="3" t="s">
        <v>45</v>
      </c>
      <c r="CB170">
        <f t="shared" si="61"/>
        <v>138</v>
      </c>
      <c r="CC170" s="2">
        <f t="shared" si="57"/>
        <v>3.5000000000000003E-2</v>
      </c>
      <c r="CD170" s="4">
        <f t="shared" si="58"/>
        <v>266.33031588574011</v>
      </c>
      <c r="CE170" s="1">
        <f t="shared" si="59"/>
        <v>2262.6032433511491</v>
      </c>
      <c r="CF170" s="4">
        <f t="shared" si="60"/>
        <v>0</v>
      </c>
      <c r="CG170" s="4">
        <f t="shared" si="48"/>
        <v>0</v>
      </c>
      <c r="CH170" s="4">
        <f t="shared" si="62"/>
        <v>1996.2729274654089</v>
      </c>
      <c r="CI170" s="4">
        <f t="shared" si="55"/>
        <v>89316.978233359769</v>
      </c>
      <c r="CK170" s="83">
        <f t="shared" si="72"/>
        <v>290.25053815225698</v>
      </c>
      <c r="CL170" s="1">
        <f t="shared" si="69"/>
        <v>1131.3016216755746</v>
      </c>
      <c r="CM170" s="1">
        <f t="shared" si="70"/>
        <v>841.05108352331763</v>
      </c>
      <c r="CN170" s="83">
        <f t="shared" si="71"/>
        <v>214713.7580651358</v>
      </c>
      <c r="CO170" s="74">
        <f t="shared" si="54"/>
        <v>132</v>
      </c>
    </row>
    <row r="171" spans="1:93" hidden="1" x14ac:dyDescent="0.35">
      <c r="A171" s="74">
        <f t="shared" si="63"/>
        <v>133</v>
      </c>
      <c r="B171" s="75">
        <f t="shared" si="64"/>
        <v>3.5000000000000003E-2</v>
      </c>
      <c r="C171" s="76">
        <f t="shared" si="65"/>
        <v>295.18962020594603</v>
      </c>
      <c r="D171" s="77">
        <f t="shared" si="66"/>
        <v>2262.6032433511491</v>
      </c>
      <c r="E171" s="76">
        <f t="shared" si="52"/>
        <v>0</v>
      </c>
      <c r="F171" s="76"/>
      <c r="G171" s="76">
        <f t="shared" si="49"/>
        <v>0</v>
      </c>
      <c r="H171" s="76">
        <f t="shared" si="67"/>
        <v>1967.413623145203</v>
      </c>
      <c r="I171" s="91">
        <f t="shared" si="68"/>
        <v>99240.456161750582</v>
      </c>
      <c r="J171" s="16"/>
      <c r="M171" s="95"/>
      <c r="N171" s="85"/>
      <c r="O171" s="87">
        <f>O170-($O$170-$O$182)/12</f>
        <v>68414.728657431653</v>
      </c>
      <c r="P171" s="41"/>
      <c r="Q171" s="80">
        <f t="shared" si="46"/>
        <v>99240.456161750582</v>
      </c>
      <c r="R171" s="18"/>
      <c r="S171" s="90">
        <f>SUM($C$39:C171)</f>
        <v>83666.687527453556</v>
      </c>
      <c r="T171" s="81"/>
      <c r="U171" s="80">
        <f>SUM($CD$31:CD165)</f>
        <v>83666.687527453556</v>
      </c>
      <c r="V171" s="18"/>
      <c r="W171" s="18"/>
      <c r="X171" s="18"/>
      <c r="AC171" s="3" t="s">
        <v>45</v>
      </c>
      <c r="CB171">
        <f t="shared" si="61"/>
        <v>139</v>
      </c>
      <c r="CC171" s="2">
        <f t="shared" si="57"/>
        <v>3.5000000000000003E-2</v>
      </c>
      <c r="CD171" s="4">
        <f t="shared" si="58"/>
        <v>260.50785318063271</v>
      </c>
      <c r="CE171" s="1">
        <f t="shared" si="59"/>
        <v>2262.6032433511491</v>
      </c>
      <c r="CF171" s="4">
        <f t="shared" si="60"/>
        <v>0</v>
      </c>
      <c r="CG171" s="4">
        <f t="shared" si="48"/>
        <v>0</v>
      </c>
      <c r="CH171" s="4">
        <f t="shared" si="62"/>
        <v>2002.0953901705163</v>
      </c>
      <c r="CI171" s="4">
        <f t="shared" si="55"/>
        <v>87314.882843189247</v>
      </c>
      <c r="CK171" s="83">
        <f t="shared" si="72"/>
        <v>289.11803950576274</v>
      </c>
      <c r="CL171" s="1">
        <f t="shared" si="69"/>
        <v>1131.3016216755746</v>
      </c>
      <c r="CM171" s="1">
        <f t="shared" si="70"/>
        <v>842.18358216981187</v>
      </c>
      <c r="CN171" s="83">
        <f t="shared" si="71"/>
        <v>213871.57448296598</v>
      </c>
      <c r="CO171" s="74">
        <f t="shared" si="54"/>
        <v>133</v>
      </c>
    </row>
    <row r="172" spans="1:93" hidden="1" x14ac:dyDescent="0.35">
      <c r="A172" s="74">
        <f t="shared" si="63"/>
        <v>134</v>
      </c>
      <c r="B172" s="75">
        <f t="shared" si="64"/>
        <v>3.5000000000000003E-2</v>
      </c>
      <c r="C172" s="76">
        <f t="shared" si="65"/>
        <v>289.45133047177256</v>
      </c>
      <c r="D172" s="77">
        <f t="shared" si="66"/>
        <v>2262.6032433511491</v>
      </c>
      <c r="E172" s="76">
        <f t="shared" si="52"/>
        <v>0</v>
      </c>
      <c r="F172" s="76"/>
      <c r="G172" s="76">
        <f t="shared" si="49"/>
        <v>0</v>
      </c>
      <c r="H172" s="76">
        <f t="shared" si="67"/>
        <v>1973.1519128793766</v>
      </c>
      <c r="I172" s="91">
        <f t="shared" si="68"/>
        <v>97267.304248871209</v>
      </c>
      <c r="J172" s="16"/>
      <c r="M172" s="95"/>
      <c r="N172" s="85"/>
      <c r="O172" s="87">
        <f t="shared" ref="O172:O181" si="73">O171-($O$170-$O$182)/12</f>
        <v>66131.639035724205</v>
      </c>
      <c r="P172" s="41"/>
      <c r="Q172" s="80">
        <f t="shared" si="46"/>
        <v>97267.304248871209</v>
      </c>
      <c r="R172" s="18"/>
      <c r="S172" s="90">
        <f>SUM($C$39:C172)</f>
        <v>83956.138857925325</v>
      </c>
      <c r="T172" s="81"/>
      <c r="U172" s="80">
        <f>SUM($CD$31:CD166)</f>
        <v>83956.138857925325</v>
      </c>
      <c r="V172" s="18"/>
      <c r="W172" s="18"/>
      <c r="X172" s="18"/>
      <c r="AC172" s="3" t="s">
        <v>45</v>
      </c>
      <c r="CB172">
        <f t="shared" si="61"/>
        <v>140</v>
      </c>
      <c r="CC172" s="2">
        <f t="shared" si="57"/>
        <v>3.5000000000000003E-2</v>
      </c>
      <c r="CD172" s="4">
        <f t="shared" si="58"/>
        <v>254.66840829263532</v>
      </c>
      <c r="CE172" s="1">
        <f t="shared" si="59"/>
        <v>2262.6032433511491</v>
      </c>
      <c r="CF172" s="4">
        <f t="shared" si="60"/>
        <v>0</v>
      </c>
      <c r="CG172" s="4">
        <f t="shared" si="48"/>
        <v>0</v>
      </c>
      <c r="CH172" s="4">
        <f t="shared" si="62"/>
        <v>2007.9348350585137</v>
      </c>
      <c r="CI172" s="4">
        <f t="shared" si="55"/>
        <v>85306.948008130727</v>
      </c>
      <c r="CK172" s="83">
        <f t="shared" si="72"/>
        <v>287.98401591838268</v>
      </c>
      <c r="CL172" s="1">
        <f t="shared" si="69"/>
        <v>1131.3016216755746</v>
      </c>
      <c r="CM172" s="1">
        <f t="shared" si="70"/>
        <v>843.31760575719181</v>
      </c>
      <c r="CN172" s="83">
        <f t="shared" si="71"/>
        <v>213028.2568772088</v>
      </c>
      <c r="CO172" s="74">
        <f t="shared" si="54"/>
        <v>134</v>
      </c>
    </row>
    <row r="173" spans="1:93" hidden="1" x14ac:dyDescent="0.35">
      <c r="A173" s="74">
        <f t="shared" si="63"/>
        <v>135</v>
      </c>
      <c r="B173" s="75">
        <f t="shared" si="64"/>
        <v>3.5000000000000003E-2</v>
      </c>
      <c r="C173" s="76">
        <f t="shared" si="65"/>
        <v>283.6963040592077</v>
      </c>
      <c r="D173" s="77">
        <f t="shared" si="66"/>
        <v>2262.6032433511491</v>
      </c>
      <c r="E173" s="76">
        <f t="shared" si="52"/>
        <v>0</v>
      </c>
      <c r="F173" s="76"/>
      <c r="G173" s="76">
        <f t="shared" si="49"/>
        <v>0</v>
      </c>
      <c r="H173" s="76">
        <f t="shared" si="67"/>
        <v>1978.9069392919414</v>
      </c>
      <c r="I173" s="91">
        <f t="shared" si="68"/>
        <v>95288.397309579261</v>
      </c>
      <c r="J173" s="16"/>
      <c r="M173" s="95"/>
      <c r="N173" s="85"/>
      <c r="O173" s="87">
        <f t="shared" si="73"/>
        <v>63848.549414016758</v>
      </c>
      <c r="P173" s="41"/>
      <c r="Q173" s="80">
        <f t="shared" ref="Q173:Q236" si="74">CI167</f>
        <v>95288.397309579261</v>
      </c>
      <c r="R173" s="18"/>
      <c r="S173" s="90">
        <f>SUM($C$39:C173)</f>
        <v>84239.835161984534</v>
      </c>
      <c r="T173" s="81"/>
      <c r="U173" s="80">
        <f>SUM($CD$31:CD167)</f>
        <v>84239.835161984534</v>
      </c>
      <c r="V173" s="18"/>
      <c r="W173" s="18"/>
      <c r="X173" s="18"/>
      <c r="AC173" s="3" t="s">
        <v>45</v>
      </c>
      <c r="CB173">
        <f t="shared" si="61"/>
        <v>141</v>
      </c>
      <c r="CC173" s="2">
        <f t="shared" si="57"/>
        <v>3.5000000000000003E-2</v>
      </c>
      <c r="CD173" s="4">
        <f t="shared" si="58"/>
        <v>248.81193169038127</v>
      </c>
      <c r="CE173" s="1">
        <f t="shared" si="59"/>
        <v>2262.6032433511491</v>
      </c>
      <c r="CF173" s="4">
        <f t="shared" si="60"/>
        <v>0</v>
      </c>
      <c r="CG173" s="4">
        <f t="shared" si="48"/>
        <v>0</v>
      </c>
      <c r="CH173" s="4">
        <f t="shared" si="62"/>
        <v>2013.7913116607679</v>
      </c>
      <c r="CI173" s="4">
        <f t="shared" si="55"/>
        <v>83293.15669646996</v>
      </c>
      <c r="CK173" s="83">
        <f t="shared" si="72"/>
        <v>286.84846533674158</v>
      </c>
      <c r="CL173" s="1">
        <f t="shared" si="69"/>
        <v>1131.3016216755746</v>
      </c>
      <c r="CM173" s="1">
        <f t="shared" si="70"/>
        <v>844.45315633883297</v>
      </c>
      <c r="CN173" s="83">
        <f t="shared" si="71"/>
        <v>212183.80372086997</v>
      </c>
      <c r="CO173" s="74">
        <f t="shared" si="54"/>
        <v>135</v>
      </c>
    </row>
    <row r="174" spans="1:93" hidden="1" x14ac:dyDescent="0.35">
      <c r="A174" s="74">
        <f t="shared" si="63"/>
        <v>136</v>
      </c>
      <c r="B174" s="75">
        <f t="shared" si="64"/>
        <v>3.5000000000000003E-2</v>
      </c>
      <c r="C174" s="76">
        <f t="shared" si="65"/>
        <v>277.92449215293954</v>
      </c>
      <c r="D174" s="77">
        <f t="shared" si="66"/>
        <v>2262.6032433511491</v>
      </c>
      <c r="E174" s="76">
        <f t="shared" si="52"/>
        <v>0</v>
      </c>
      <c r="F174" s="76"/>
      <c r="G174" s="76">
        <f t="shared" si="49"/>
        <v>0</v>
      </c>
      <c r="H174" s="76">
        <f t="shared" si="67"/>
        <v>1984.6787511982095</v>
      </c>
      <c r="I174" s="91">
        <f t="shared" si="68"/>
        <v>93303.71855838105</v>
      </c>
      <c r="J174" s="16"/>
      <c r="M174" s="95"/>
      <c r="N174" s="85"/>
      <c r="O174" s="87">
        <f t="shared" si="73"/>
        <v>61565.45979230931</v>
      </c>
      <c r="P174" s="41"/>
      <c r="Q174" s="80">
        <f t="shared" si="74"/>
        <v>93303.71855838105</v>
      </c>
      <c r="R174" s="18"/>
      <c r="S174" s="90">
        <f>SUM($C$39:C174)</f>
        <v>84517.759654137481</v>
      </c>
      <c r="T174" s="81"/>
      <c r="U174" s="80">
        <f>SUM($CD$31:CD168)</f>
        <v>84517.759654137481</v>
      </c>
      <c r="V174" s="18"/>
      <c r="W174" s="18"/>
      <c r="X174" s="18"/>
      <c r="AC174" s="3" t="s">
        <v>45</v>
      </c>
      <c r="CB174">
        <f t="shared" si="61"/>
        <v>142</v>
      </c>
      <c r="CC174" s="2">
        <f t="shared" si="57"/>
        <v>3.5000000000000003E-2</v>
      </c>
      <c r="CD174" s="4">
        <f t="shared" si="58"/>
        <v>242.9383736980374</v>
      </c>
      <c r="CE174" s="1">
        <f t="shared" si="59"/>
        <v>2262.6032433511491</v>
      </c>
      <c r="CF174" s="4">
        <f t="shared" si="60"/>
        <v>0</v>
      </c>
      <c r="CG174" s="4">
        <f t="shared" si="48"/>
        <v>0</v>
      </c>
      <c r="CH174" s="4">
        <f t="shared" si="62"/>
        <v>2019.6648696531117</v>
      </c>
      <c r="CI174" s="4">
        <f t="shared" si="55"/>
        <v>81273.491826816855</v>
      </c>
      <c r="CK174" s="83">
        <f t="shared" si="72"/>
        <v>285.71138570469918</v>
      </c>
      <c r="CL174" s="1">
        <f t="shared" si="69"/>
        <v>1131.3016216755746</v>
      </c>
      <c r="CM174" s="1">
        <f t="shared" si="70"/>
        <v>845.59023597087537</v>
      </c>
      <c r="CN174" s="83">
        <f t="shared" si="71"/>
        <v>211338.21348489908</v>
      </c>
      <c r="CO174" s="74">
        <f t="shared" si="54"/>
        <v>136</v>
      </c>
    </row>
    <row r="175" spans="1:93" hidden="1" x14ac:dyDescent="0.35">
      <c r="A175" s="74">
        <f t="shared" si="63"/>
        <v>137</v>
      </c>
      <c r="B175" s="75">
        <f t="shared" si="64"/>
        <v>3.5000000000000003E-2</v>
      </c>
      <c r="C175" s="76">
        <f t="shared" si="65"/>
        <v>272.13584579527804</v>
      </c>
      <c r="D175" s="77">
        <f t="shared" si="66"/>
        <v>2262.6032433511491</v>
      </c>
      <c r="E175" s="76">
        <f t="shared" si="52"/>
        <v>0</v>
      </c>
      <c r="F175" s="76"/>
      <c r="G175" s="76">
        <f t="shared" si="49"/>
        <v>0</v>
      </c>
      <c r="H175" s="76">
        <f t="shared" si="67"/>
        <v>1990.467397555871</v>
      </c>
      <c r="I175" s="91">
        <f t="shared" si="68"/>
        <v>91313.251160825181</v>
      </c>
      <c r="J175" s="16"/>
      <c r="M175" s="95"/>
      <c r="N175" s="85"/>
      <c r="O175" s="87">
        <f t="shared" si="73"/>
        <v>59282.370170601862</v>
      </c>
      <c r="P175" s="41"/>
      <c r="Q175" s="80">
        <f t="shared" si="74"/>
        <v>91313.251160825181</v>
      </c>
      <c r="R175" s="18"/>
      <c r="S175" s="90">
        <f>SUM($C$39:C175)</f>
        <v>84789.895499932754</v>
      </c>
      <c r="T175" s="81"/>
      <c r="U175" s="80">
        <f>SUM($CD$31:CD169)</f>
        <v>84789.895499932754</v>
      </c>
      <c r="V175" s="18"/>
      <c r="W175" s="18"/>
      <c r="X175" s="18"/>
      <c r="AC175" s="3" t="s">
        <v>45</v>
      </c>
      <c r="CB175">
        <f t="shared" si="61"/>
        <v>143</v>
      </c>
      <c r="CC175" s="2">
        <f t="shared" si="57"/>
        <v>3.5000000000000003E-2</v>
      </c>
      <c r="CD175" s="4">
        <f t="shared" si="58"/>
        <v>237.04768449488253</v>
      </c>
      <c r="CE175" s="1">
        <f t="shared" si="59"/>
        <v>2262.6032433511491</v>
      </c>
      <c r="CF175" s="4">
        <f t="shared" si="60"/>
        <v>0</v>
      </c>
      <c r="CG175" s="4">
        <f t="shared" si="48"/>
        <v>0</v>
      </c>
      <c r="CH175" s="4">
        <f t="shared" si="62"/>
        <v>2025.5555588562665</v>
      </c>
      <c r="CI175" s="4">
        <f t="shared" si="55"/>
        <v>79247.936267960584</v>
      </c>
      <c r="CK175" s="83">
        <f t="shared" si="72"/>
        <v>284.57277496334677</v>
      </c>
      <c r="CL175" s="1">
        <f t="shared" si="69"/>
        <v>1131.3016216755746</v>
      </c>
      <c r="CM175" s="1">
        <f t="shared" si="70"/>
        <v>846.72884671222778</v>
      </c>
      <c r="CN175" s="83">
        <f t="shared" si="71"/>
        <v>210491.48463818684</v>
      </c>
      <c r="CO175" s="74">
        <f t="shared" si="54"/>
        <v>137</v>
      </c>
    </row>
    <row r="176" spans="1:93" hidden="1" x14ac:dyDescent="0.35">
      <c r="A176" s="74">
        <f t="shared" si="63"/>
        <v>138</v>
      </c>
      <c r="B176" s="75">
        <f t="shared" si="64"/>
        <v>3.5000000000000003E-2</v>
      </c>
      <c r="C176" s="76">
        <f t="shared" si="65"/>
        <v>266.33031588574011</v>
      </c>
      <c r="D176" s="77">
        <f t="shared" si="66"/>
        <v>2262.6032433511491</v>
      </c>
      <c r="E176" s="76">
        <f t="shared" si="52"/>
        <v>0</v>
      </c>
      <c r="F176" s="76"/>
      <c r="G176" s="76">
        <f t="shared" si="49"/>
        <v>0</v>
      </c>
      <c r="H176" s="76">
        <f t="shared" si="67"/>
        <v>1996.2729274654089</v>
      </c>
      <c r="I176" s="91">
        <f t="shared" si="68"/>
        <v>89316.978233359769</v>
      </c>
      <c r="J176" s="16"/>
      <c r="M176" s="95"/>
      <c r="N176" s="85"/>
      <c r="O176" s="87">
        <f t="shared" si="73"/>
        <v>56999.280548894414</v>
      </c>
      <c r="P176" s="41"/>
      <c r="Q176" s="80">
        <f t="shared" si="74"/>
        <v>89316.978233359769</v>
      </c>
      <c r="R176" s="18"/>
      <c r="S176" s="90">
        <f>SUM($C$39:C176)</f>
        <v>85056.2258158185</v>
      </c>
      <c r="T176" s="81"/>
      <c r="U176" s="80">
        <f>SUM($CD$31:CD170)</f>
        <v>85056.2258158185</v>
      </c>
      <c r="V176" s="18"/>
      <c r="W176" s="18"/>
      <c r="X176" s="18"/>
      <c r="AC176" s="3" t="s">
        <v>45</v>
      </c>
      <c r="CB176">
        <f t="shared" si="61"/>
        <v>144</v>
      </c>
      <c r="CC176" s="2">
        <f t="shared" si="57"/>
        <v>3.5000000000000003E-2</v>
      </c>
      <c r="CD176" s="4">
        <f t="shared" si="58"/>
        <v>231.13981411488507</v>
      </c>
      <c r="CE176" s="1">
        <f t="shared" si="59"/>
        <v>2262.6032433511491</v>
      </c>
      <c r="CF176" s="4">
        <f t="shared" si="60"/>
        <v>0</v>
      </c>
      <c r="CG176" s="4">
        <f t="shared" ref="CG176:CG239" si="75">IF(CI175&lt;1,0,CG164)</f>
        <v>0</v>
      </c>
      <c r="CH176" s="4">
        <f t="shared" si="62"/>
        <v>2031.4634292362641</v>
      </c>
      <c r="CI176" s="4">
        <f t="shared" si="55"/>
        <v>77216.472838724323</v>
      </c>
      <c r="CK176" s="83">
        <f t="shared" si="72"/>
        <v>283.43263105100294</v>
      </c>
      <c r="CL176" s="1">
        <f t="shared" si="69"/>
        <v>1131.3016216755746</v>
      </c>
      <c r="CM176" s="1">
        <f t="shared" si="70"/>
        <v>847.86899062457155</v>
      </c>
      <c r="CN176" s="83">
        <f t="shared" si="71"/>
        <v>209643.61564756226</v>
      </c>
      <c r="CO176" s="74">
        <f t="shared" si="54"/>
        <v>138</v>
      </c>
    </row>
    <row r="177" spans="1:93" hidden="1" x14ac:dyDescent="0.35">
      <c r="A177" s="74">
        <f t="shared" si="63"/>
        <v>139</v>
      </c>
      <c r="B177" s="75">
        <f t="shared" si="64"/>
        <v>3.5000000000000003E-2</v>
      </c>
      <c r="C177" s="76">
        <f t="shared" si="65"/>
        <v>260.50785318063271</v>
      </c>
      <c r="D177" s="77">
        <f t="shared" si="66"/>
        <v>2262.6032433511491</v>
      </c>
      <c r="E177" s="76">
        <f t="shared" si="52"/>
        <v>0</v>
      </c>
      <c r="F177" s="76"/>
      <c r="G177" s="76">
        <f t="shared" si="49"/>
        <v>0</v>
      </c>
      <c r="H177" s="76">
        <f t="shared" si="67"/>
        <v>2002.0953901705163</v>
      </c>
      <c r="I177" s="91">
        <f t="shared" si="68"/>
        <v>87314.882843189247</v>
      </c>
      <c r="J177" s="16"/>
      <c r="M177" s="95"/>
      <c r="N177" s="85"/>
      <c r="O177" s="87">
        <f t="shared" si="73"/>
        <v>54716.190927186966</v>
      </c>
      <c r="P177" s="41"/>
      <c r="Q177" s="80">
        <f t="shared" si="74"/>
        <v>87314.882843189247</v>
      </c>
      <c r="R177" s="18"/>
      <c r="S177" s="90">
        <f>SUM($C$39:C177)</f>
        <v>85316.733668999135</v>
      </c>
      <c r="T177" s="81"/>
      <c r="U177" s="80">
        <f>SUM($CD$31:CD171)</f>
        <v>85316.733668999135</v>
      </c>
      <c r="V177" s="18"/>
      <c r="W177" s="18"/>
      <c r="X177" s="18"/>
      <c r="AC177" s="3" t="s">
        <v>45</v>
      </c>
      <c r="CB177">
        <f t="shared" si="61"/>
        <v>145</v>
      </c>
      <c r="CC177" s="2">
        <f t="shared" si="57"/>
        <v>3.5000000000000003E-2</v>
      </c>
      <c r="CD177" s="4">
        <f t="shared" si="58"/>
        <v>225.21471244627929</v>
      </c>
      <c r="CE177" s="1">
        <f t="shared" si="59"/>
        <v>2262.6032433511491</v>
      </c>
      <c r="CF177" s="4">
        <f t="shared" si="60"/>
        <v>0</v>
      </c>
      <c r="CG177" s="4">
        <f t="shared" si="75"/>
        <v>0</v>
      </c>
      <c r="CH177" s="4">
        <f t="shared" si="62"/>
        <v>2037.3885309048699</v>
      </c>
      <c r="CI177" s="4">
        <f t="shared" si="55"/>
        <v>75179.084307819459</v>
      </c>
      <c r="CK177" s="83">
        <f t="shared" si="72"/>
        <v>282.29095190321061</v>
      </c>
      <c r="CL177" s="1">
        <f t="shared" si="69"/>
        <v>1131.3016216755746</v>
      </c>
      <c r="CM177" s="1">
        <f t="shared" si="70"/>
        <v>849.01066977236394</v>
      </c>
      <c r="CN177" s="83">
        <f t="shared" si="71"/>
        <v>208794.60497778989</v>
      </c>
      <c r="CO177" s="74">
        <f t="shared" si="54"/>
        <v>139</v>
      </c>
    </row>
    <row r="178" spans="1:93" hidden="1" x14ac:dyDescent="0.35">
      <c r="A178" s="74">
        <f t="shared" si="63"/>
        <v>140</v>
      </c>
      <c r="B178" s="75">
        <f t="shared" si="64"/>
        <v>3.5000000000000003E-2</v>
      </c>
      <c r="C178" s="76">
        <f t="shared" si="65"/>
        <v>254.66840829263532</v>
      </c>
      <c r="D178" s="77">
        <f t="shared" si="66"/>
        <v>2262.6032433511491</v>
      </c>
      <c r="E178" s="76">
        <f t="shared" si="52"/>
        <v>0</v>
      </c>
      <c r="F178" s="76"/>
      <c r="G178" s="76">
        <f t="shared" si="49"/>
        <v>0</v>
      </c>
      <c r="H178" s="76">
        <f t="shared" si="67"/>
        <v>2007.9348350585137</v>
      </c>
      <c r="I178" s="91">
        <f t="shared" si="68"/>
        <v>85306.948008130727</v>
      </c>
      <c r="J178" s="16"/>
      <c r="M178" s="95"/>
      <c r="N178" s="85"/>
      <c r="O178" s="87">
        <f t="shared" si="73"/>
        <v>52433.101305479518</v>
      </c>
      <c r="P178" s="41"/>
      <c r="Q178" s="80">
        <f t="shared" si="74"/>
        <v>85306.948008130727</v>
      </c>
      <c r="R178" s="18"/>
      <c r="S178" s="90">
        <f>SUM($C$39:C178)</f>
        <v>85571.402077291772</v>
      </c>
      <c r="T178" s="81"/>
      <c r="U178" s="80">
        <f>SUM($CD$31:CD172)</f>
        <v>85571.402077291772</v>
      </c>
      <c r="V178" s="18"/>
      <c r="W178" s="18"/>
      <c r="X178" s="18"/>
      <c r="AC178" s="3" t="s">
        <v>45</v>
      </c>
      <c r="CB178">
        <f t="shared" si="61"/>
        <v>146</v>
      </c>
      <c r="CC178" s="2">
        <f t="shared" si="57"/>
        <v>3.5000000000000003E-2</v>
      </c>
      <c r="CD178" s="4">
        <f t="shared" si="58"/>
        <v>219.27232923114008</v>
      </c>
      <c r="CE178" s="1">
        <f t="shared" si="59"/>
        <v>2262.6032433511491</v>
      </c>
      <c r="CF178" s="4">
        <f t="shared" si="60"/>
        <v>0</v>
      </c>
      <c r="CG178" s="4">
        <f t="shared" si="75"/>
        <v>0</v>
      </c>
      <c r="CH178" s="4">
        <f t="shared" si="62"/>
        <v>2043.3309141200091</v>
      </c>
      <c r="CI178" s="4">
        <f t="shared" si="55"/>
        <v>73135.753393699444</v>
      </c>
      <c r="CK178" s="83">
        <f t="shared" si="72"/>
        <v>281.14773545273238</v>
      </c>
      <c r="CL178" s="1">
        <f t="shared" si="69"/>
        <v>1131.3016216755746</v>
      </c>
      <c r="CM178" s="1">
        <f t="shared" si="70"/>
        <v>850.15388622284217</v>
      </c>
      <c r="CN178" s="83">
        <f t="shared" si="71"/>
        <v>207944.45109156705</v>
      </c>
      <c r="CO178" s="74">
        <f t="shared" si="54"/>
        <v>140</v>
      </c>
    </row>
    <row r="179" spans="1:93" hidden="1" x14ac:dyDescent="0.35">
      <c r="A179" s="74">
        <f t="shared" si="63"/>
        <v>141</v>
      </c>
      <c r="B179" s="75">
        <f t="shared" si="64"/>
        <v>3.5000000000000003E-2</v>
      </c>
      <c r="C179" s="76">
        <f t="shared" si="65"/>
        <v>248.81193169038127</v>
      </c>
      <c r="D179" s="77">
        <f t="shared" si="66"/>
        <v>2262.6032433511491</v>
      </c>
      <c r="E179" s="76">
        <f t="shared" si="52"/>
        <v>0</v>
      </c>
      <c r="F179" s="76"/>
      <c r="G179" s="76">
        <f t="shared" ref="G179:G219" si="76">IF(I178&gt;1,IF(G167&gt;1,IF(I178&lt;$E$15,(I178-D179+C179),G167),0),0)</f>
        <v>0</v>
      </c>
      <c r="H179" s="76">
        <f t="shared" si="67"/>
        <v>2013.7913116607679</v>
      </c>
      <c r="I179" s="91">
        <f t="shared" si="68"/>
        <v>83293.15669646996</v>
      </c>
      <c r="J179" s="16"/>
      <c r="M179" s="95"/>
      <c r="N179" s="85"/>
      <c r="O179" s="87">
        <f t="shared" si="73"/>
        <v>50150.011683772071</v>
      </c>
      <c r="P179" s="41"/>
      <c r="Q179" s="80">
        <f t="shared" si="74"/>
        <v>83293.15669646996</v>
      </c>
      <c r="R179" s="18"/>
      <c r="S179" s="90">
        <f>SUM($C$39:C179)</f>
        <v>85820.214008982148</v>
      </c>
      <c r="T179" s="81"/>
      <c r="U179" s="80">
        <f>SUM($CD$31:CD173)</f>
        <v>85820.214008982148</v>
      </c>
      <c r="V179" s="18"/>
      <c r="W179" s="18"/>
      <c r="X179" s="18"/>
      <c r="AC179" s="3" t="s">
        <v>45</v>
      </c>
      <c r="CB179">
        <f t="shared" si="61"/>
        <v>147</v>
      </c>
      <c r="CC179" s="2">
        <f t="shared" si="57"/>
        <v>3.5000000000000003E-2</v>
      </c>
      <c r="CD179" s="4">
        <f t="shared" si="58"/>
        <v>213.3126140649567</v>
      </c>
      <c r="CE179" s="1">
        <f t="shared" si="59"/>
        <v>2262.6032433511491</v>
      </c>
      <c r="CF179" s="4">
        <f t="shared" si="60"/>
        <v>0</v>
      </c>
      <c r="CG179" s="4">
        <f t="shared" si="75"/>
        <v>0</v>
      </c>
      <c r="CH179" s="4">
        <f t="shared" si="62"/>
        <v>2049.2906292861926</v>
      </c>
      <c r="CI179" s="4">
        <f t="shared" si="55"/>
        <v>71086.462764413256</v>
      </c>
      <c r="CK179" s="83">
        <f t="shared" si="72"/>
        <v>280.00297962954761</v>
      </c>
      <c r="CL179" s="1">
        <f t="shared" si="69"/>
        <v>1131.3016216755746</v>
      </c>
      <c r="CM179" s="1">
        <f t="shared" si="70"/>
        <v>851.298642046027</v>
      </c>
      <c r="CN179" s="83">
        <f t="shared" si="71"/>
        <v>207093.15244952103</v>
      </c>
      <c r="CO179" s="74">
        <f t="shared" si="54"/>
        <v>141</v>
      </c>
    </row>
    <row r="180" spans="1:93" hidden="1" x14ac:dyDescent="0.35">
      <c r="A180" s="74">
        <f t="shared" si="63"/>
        <v>142</v>
      </c>
      <c r="B180" s="75">
        <f t="shared" si="64"/>
        <v>3.5000000000000003E-2</v>
      </c>
      <c r="C180" s="76">
        <f t="shared" si="65"/>
        <v>242.9383736980374</v>
      </c>
      <c r="D180" s="77">
        <f t="shared" si="66"/>
        <v>2262.6032433511491</v>
      </c>
      <c r="E180" s="76">
        <f t="shared" si="52"/>
        <v>0</v>
      </c>
      <c r="F180" s="76"/>
      <c r="G180" s="76">
        <f t="shared" si="76"/>
        <v>0</v>
      </c>
      <c r="H180" s="76">
        <f t="shared" si="67"/>
        <v>2019.6648696531117</v>
      </c>
      <c r="I180" s="91">
        <f t="shared" si="68"/>
        <v>81273.491826816855</v>
      </c>
      <c r="J180" s="16"/>
      <c r="M180" s="95"/>
      <c r="N180" s="85"/>
      <c r="O180" s="87">
        <f t="shared" si="73"/>
        <v>47866.922062064623</v>
      </c>
      <c r="P180" s="41"/>
      <c r="Q180" s="80">
        <f t="shared" si="74"/>
        <v>81273.491826816855</v>
      </c>
      <c r="R180" s="18"/>
      <c r="S180" s="90">
        <f>SUM($C$39:C180)</f>
        <v>86063.152382680186</v>
      </c>
      <c r="T180" s="81"/>
      <c r="U180" s="80">
        <f>SUM($CD$31:CD174)</f>
        <v>86063.152382680186</v>
      </c>
      <c r="V180" s="18"/>
      <c r="W180" s="18"/>
      <c r="X180" s="18"/>
      <c r="AC180" s="3" t="s">
        <v>45</v>
      </c>
      <c r="CB180">
        <f t="shared" si="61"/>
        <v>148</v>
      </c>
      <c r="CC180" s="2">
        <f t="shared" si="57"/>
        <v>3.5000000000000003E-2</v>
      </c>
      <c r="CD180" s="4">
        <f t="shared" si="58"/>
        <v>207.33551639620535</v>
      </c>
      <c r="CE180" s="1">
        <f t="shared" si="59"/>
        <v>2262.6032433511491</v>
      </c>
      <c r="CF180" s="4">
        <f t="shared" si="60"/>
        <v>0</v>
      </c>
      <c r="CG180" s="4">
        <f t="shared" si="75"/>
        <v>0</v>
      </c>
      <c r="CH180" s="4">
        <f t="shared" si="62"/>
        <v>2055.2677269549436</v>
      </c>
      <c r="CI180" s="4">
        <f t="shared" si="55"/>
        <v>69031.19503745831</v>
      </c>
      <c r="CK180" s="83">
        <f t="shared" si="72"/>
        <v>278.85668236084814</v>
      </c>
      <c r="CL180" s="1">
        <f t="shared" si="69"/>
        <v>1131.3016216755746</v>
      </c>
      <c r="CM180" s="1">
        <f t="shared" si="70"/>
        <v>852.44493931472641</v>
      </c>
      <c r="CN180" s="83">
        <f t="shared" si="71"/>
        <v>206240.7075102063</v>
      </c>
      <c r="CO180" s="74">
        <f t="shared" si="54"/>
        <v>142</v>
      </c>
    </row>
    <row r="181" spans="1:93" hidden="1" x14ac:dyDescent="0.35">
      <c r="A181" s="74">
        <f t="shared" si="63"/>
        <v>143</v>
      </c>
      <c r="B181" s="75">
        <f t="shared" si="64"/>
        <v>3.5000000000000003E-2</v>
      </c>
      <c r="C181" s="76">
        <f t="shared" si="65"/>
        <v>237.04768449488253</v>
      </c>
      <c r="D181" s="77">
        <f t="shared" si="66"/>
        <v>2262.6032433511491</v>
      </c>
      <c r="E181" s="76">
        <f t="shared" si="52"/>
        <v>0</v>
      </c>
      <c r="F181" s="76"/>
      <c r="G181" s="76">
        <f t="shared" si="76"/>
        <v>0</v>
      </c>
      <c r="H181" s="76">
        <f t="shared" si="67"/>
        <v>2025.5555588562665</v>
      </c>
      <c r="I181" s="91">
        <f t="shared" si="68"/>
        <v>79247.936267960584</v>
      </c>
      <c r="J181" s="16"/>
      <c r="M181" s="95"/>
      <c r="N181" s="85"/>
      <c r="O181" s="87">
        <f t="shared" si="73"/>
        <v>45583.832440357175</v>
      </c>
      <c r="P181" s="41"/>
      <c r="Q181" s="80">
        <f t="shared" si="74"/>
        <v>79247.936267960584</v>
      </c>
      <c r="R181" s="18"/>
      <c r="S181" s="90">
        <f>SUM($C$39:C181)</f>
        <v>86300.200067175072</v>
      </c>
      <c r="T181" s="81"/>
      <c r="U181" s="80">
        <f>SUM($CD$31:CD175)</f>
        <v>86300.200067175072</v>
      </c>
      <c r="V181" s="18"/>
      <c r="W181" s="18"/>
      <c r="X181" s="18"/>
      <c r="AC181" s="3" t="s">
        <v>45</v>
      </c>
      <c r="CB181">
        <f t="shared" si="61"/>
        <v>149</v>
      </c>
      <c r="CC181" s="2">
        <f t="shared" si="57"/>
        <v>3.5000000000000003E-2</v>
      </c>
      <c r="CD181" s="4">
        <f t="shared" si="58"/>
        <v>201.34098552592008</v>
      </c>
      <c r="CE181" s="1">
        <f t="shared" si="59"/>
        <v>2262.6032433511491</v>
      </c>
      <c r="CF181" s="4">
        <f t="shared" si="60"/>
        <v>0</v>
      </c>
      <c r="CG181" s="4">
        <f t="shared" si="75"/>
        <v>0</v>
      </c>
      <c r="CH181" s="4">
        <f t="shared" si="62"/>
        <v>2061.262257825229</v>
      </c>
      <c r="CI181" s="4">
        <f t="shared" si="55"/>
        <v>66969.932779633076</v>
      </c>
      <c r="CK181" s="83">
        <f t="shared" si="72"/>
        <v>277.70884157103472</v>
      </c>
      <c r="CL181" s="1">
        <f t="shared" si="69"/>
        <v>1131.3016216755746</v>
      </c>
      <c r="CM181" s="1">
        <f t="shared" si="70"/>
        <v>853.59278010453977</v>
      </c>
      <c r="CN181" s="83">
        <f t="shared" si="71"/>
        <v>205387.11473010175</v>
      </c>
      <c r="CO181" s="74">
        <f t="shared" si="54"/>
        <v>143</v>
      </c>
    </row>
    <row r="182" spans="1:93" hidden="1" x14ac:dyDescent="0.35">
      <c r="A182" s="74">
        <f t="shared" si="63"/>
        <v>144</v>
      </c>
      <c r="B182" s="75">
        <f t="shared" si="64"/>
        <v>3.5000000000000003E-2</v>
      </c>
      <c r="C182" s="76">
        <f t="shared" si="65"/>
        <v>231.13981411488507</v>
      </c>
      <c r="D182" s="77">
        <f t="shared" si="66"/>
        <v>2262.6032433511491</v>
      </c>
      <c r="E182" s="76">
        <f t="shared" si="52"/>
        <v>0</v>
      </c>
      <c r="F182" s="76"/>
      <c r="G182" s="76">
        <f t="shared" si="76"/>
        <v>0</v>
      </c>
      <c r="H182" s="76">
        <f t="shared" si="67"/>
        <v>2031.4634292362641</v>
      </c>
      <c r="I182" s="91">
        <f t="shared" si="68"/>
        <v>77216.472838724323</v>
      </c>
      <c r="J182" s="16"/>
      <c r="M182" s="95"/>
      <c r="N182" s="85" t="s">
        <v>45</v>
      </c>
      <c r="O182" s="87">
        <f>CN350</f>
        <v>43300.742818649691</v>
      </c>
      <c r="P182" s="41"/>
      <c r="Q182" s="80">
        <f t="shared" si="74"/>
        <v>77216.472838724323</v>
      </c>
      <c r="R182" s="18"/>
      <c r="S182" s="90">
        <f>SUM($C$39:C182)</f>
        <v>86531.339881289954</v>
      </c>
      <c r="T182" s="81">
        <v>12</v>
      </c>
      <c r="U182" s="80">
        <f>SUM($CD$31:CD176)</f>
        <v>86531.339881289954</v>
      </c>
      <c r="V182" s="18"/>
      <c r="W182" s="18"/>
      <c r="X182" s="18"/>
      <c r="AC182" s="3" t="s">
        <v>45</v>
      </c>
      <c r="CB182">
        <f t="shared" si="61"/>
        <v>150</v>
      </c>
      <c r="CC182" s="2">
        <f t="shared" si="57"/>
        <v>3.5000000000000003E-2</v>
      </c>
      <c r="CD182" s="4">
        <f t="shared" si="58"/>
        <v>195.32897060726313</v>
      </c>
      <c r="CE182" s="1">
        <f t="shared" si="59"/>
        <v>2262.6032433511491</v>
      </c>
      <c r="CF182" s="4">
        <f t="shared" si="60"/>
        <v>0</v>
      </c>
      <c r="CG182" s="4">
        <f t="shared" si="75"/>
        <v>0</v>
      </c>
      <c r="CH182" s="4">
        <f t="shared" si="62"/>
        <v>2067.2742727438858</v>
      </c>
      <c r="CI182" s="4">
        <f t="shared" si="55"/>
        <v>64902.658506889187</v>
      </c>
      <c r="CK182" s="83">
        <f t="shared" si="72"/>
        <v>276.55945518171342</v>
      </c>
      <c r="CL182" s="1">
        <f t="shared" si="69"/>
        <v>1131.3016216755746</v>
      </c>
      <c r="CM182" s="1">
        <f t="shared" si="70"/>
        <v>854.74216649386108</v>
      </c>
      <c r="CN182" s="83">
        <f t="shared" si="71"/>
        <v>204532.37256360787</v>
      </c>
      <c r="CO182" s="74">
        <f t="shared" si="54"/>
        <v>144</v>
      </c>
    </row>
    <row r="183" spans="1:93" hidden="1" x14ac:dyDescent="0.35">
      <c r="A183" s="74">
        <f t="shared" si="63"/>
        <v>145</v>
      </c>
      <c r="B183" s="75">
        <f t="shared" si="64"/>
        <v>3.5000000000000003E-2</v>
      </c>
      <c r="C183" s="76">
        <f t="shared" si="65"/>
        <v>225.21471244627929</v>
      </c>
      <c r="D183" s="77">
        <f t="shared" si="66"/>
        <v>2262.6032433511491</v>
      </c>
      <c r="E183" s="76">
        <f t="shared" si="52"/>
        <v>0</v>
      </c>
      <c r="F183" s="76"/>
      <c r="G183" s="76">
        <f t="shared" si="76"/>
        <v>0</v>
      </c>
      <c r="H183" s="76">
        <f t="shared" si="67"/>
        <v>2037.3885309048699</v>
      </c>
      <c r="I183" s="91">
        <f t="shared" si="68"/>
        <v>75179.084307819459</v>
      </c>
      <c r="J183" s="16"/>
      <c r="M183" s="95"/>
      <c r="N183" s="85"/>
      <c r="O183" s="87">
        <f>O182-($O$182-$O$194)/12</f>
        <v>40936.362902957801</v>
      </c>
      <c r="P183" s="41"/>
      <c r="Q183" s="80">
        <f t="shared" si="74"/>
        <v>75179.084307819459</v>
      </c>
      <c r="R183" s="18"/>
      <c r="S183" s="90">
        <f>SUM($C$39:C183)</f>
        <v>86756.554593736233</v>
      </c>
      <c r="T183" s="81"/>
      <c r="U183" s="80">
        <f>SUM($CD$31:CD177)</f>
        <v>86756.554593736233</v>
      </c>
      <c r="V183" s="18"/>
      <c r="W183" s="18"/>
      <c r="X183" s="18"/>
      <c r="AC183" s="3" t="s">
        <v>45</v>
      </c>
      <c r="CB183">
        <f t="shared" si="61"/>
        <v>151</v>
      </c>
      <c r="CC183" s="2">
        <f t="shared" si="57"/>
        <v>3.5000000000000003E-2</v>
      </c>
      <c r="CD183" s="4">
        <f t="shared" si="58"/>
        <v>189.29942064509345</v>
      </c>
      <c r="CE183" s="1">
        <f t="shared" si="59"/>
        <v>2262.6032433511491</v>
      </c>
      <c r="CF183" s="4">
        <f t="shared" si="60"/>
        <v>0</v>
      </c>
      <c r="CG183" s="4">
        <f t="shared" si="75"/>
        <v>0</v>
      </c>
      <c r="CH183" s="4">
        <f t="shared" si="62"/>
        <v>2073.3038227060556</v>
      </c>
      <c r="CI183" s="4">
        <f t="shared" si="55"/>
        <v>62829.354684183134</v>
      </c>
      <c r="CK183" s="83">
        <f t="shared" si="72"/>
        <v>275.40852111169141</v>
      </c>
      <c r="CL183" s="1">
        <f t="shared" si="69"/>
        <v>1131.3016216755746</v>
      </c>
      <c r="CM183" s="1">
        <f t="shared" si="70"/>
        <v>855.89310056388308</v>
      </c>
      <c r="CN183" s="83">
        <f t="shared" si="71"/>
        <v>203676.479463044</v>
      </c>
      <c r="CO183" s="74">
        <f t="shared" si="54"/>
        <v>145</v>
      </c>
    </row>
    <row r="184" spans="1:93" hidden="1" x14ac:dyDescent="0.35">
      <c r="A184" s="74">
        <f t="shared" si="63"/>
        <v>146</v>
      </c>
      <c r="B184" s="75">
        <f t="shared" si="64"/>
        <v>3.5000000000000003E-2</v>
      </c>
      <c r="C184" s="76">
        <f t="shared" si="65"/>
        <v>219.27232923114008</v>
      </c>
      <c r="D184" s="77">
        <f t="shared" si="66"/>
        <v>2262.6032433511491</v>
      </c>
      <c r="E184" s="76">
        <f t="shared" si="52"/>
        <v>0</v>
      </c>
      <c r="F184" s="76"/>
      <c r="G184" s="76">
        <f t="shared" si="76"/>
        <v>0</v>
      </c>
      <c r="H184" s="76">
        <f t="shared" si="67"/>
        <v>2043.3309141200091</v>
      </c>
      <c r="I184" s="91">
        <f t="shared" si="68"/>
        <v>73135.753393699444</v>
      </c>
      <c r="J184" s="16"/>
      <c r="M184" s="95"/>
      <c r="N184" s="85"/>
      <c r="O184" s="87">
        <f t="shared" ref="O184:O192" si="77">O183-($O$182-$O$194)/12</f>
        <v>38571.98298726591</v>
      </c>
      <c r="P184" s="41"/>
      <c r="Q184" s="80">
        <f t="shared" si="74"/>
        <v>73135.753393699444</v>
      </c>
      <c r="R184" s="18"/>
      <c r="S184" s="90">
        <f>SUM($C$39:C184)</f>
        <v>86975.826922967375</v>
      </c>
      <c r="T184" s="81"/>
      <c r="U184" s="80">
        <f>SUM($CD$31:CD178)</f>
        <v>86975.826922967375</v>
      </c>
      <c r="V184" s="18"/>
      <c r="W184" s="18"/>
      <c r="X184" s="18"/>
      <c r="AC184" s="3" t="s">
        <v>45</v>
      </c>
      <c r="CB184">
        <f t="shared" si="61"/>
        <v>152</v>
      </c>
      <c r="CC184" s="2">
        <f t="shared" si="57"/>
        <v>3.5000000000000003E-2</v>
      </c>
      <c r="CD184" s="4">
        <f t="shared" si="58"/>
        <v>183.25228449553413</v>
      </c>
      <c r="CE184" s="1">
        <f t="shared" si="59"/>
        <v>2262.6032433511491</v>
      </c>
      <c r="CF184" s="4">
        <f t="shared" si="60"/>
        <v>0</v>
      </c>
      <c r="CG184" s="4">
        <f t="shared" si="75"/>
        <v>0</v>
      </c>
      <c r="CH184" s="4">
        <f t="shared" si="62"/>
        <v>2079.3509588556149</v>
      </c>
      <c r="CI184" s="4">
        <f t="shared" si="55"/>
        <v>60750.003725327522</v>
      </c>
      <c r="CK184" s="83">
        <f t="shared" si="72"/>
        <v>274.25603727697387</v>
      </c>
      <c r="CL184" s="1">
        <f t="shared" si="69"/>
        <v>1131.3016216755746</v>
      </c>
      <c r="CM184" s="1">
        <f t="shared" si="70"/>
        <v>857.04558439860068</v>
      </c>
      <c r="CN184" s="83">
        <f t="shared" si="71"/>
        <v>202819.43387864539</v>
      </c>
      <c r="CO184" s="74">
        <f t="shared" si="54"/>
        <v>146</v>
      </c>
    </row>
    <row r="185" spans="1:93" hidden="1" x14ac:dyDescent="0.35">
      <c r="A185" s="74">
        <f t="shared" si="63"/>
        <v>147</v>
      </c>
      <c r="B185" s="75">
        <f t="shared" si="64"/>
        <v>3.5000000000000003E-2</v>
      </c>
      <c r="C185" s="76">
        <f t="shared" si="65"/>
        <v>213.3126140649567</v>
      </c>
      <c r="D185" s="77">
        <f t="shared" si="66"/>
        <v>2262.6032433511491</v>
      </c>
      <c r="E185" s="76">
        <f t="shared" si="52"/>
        <v>0</v>
      </c>
      <c r="F185" s="76"/>
      <c r="G185" s="76">
        <f t="shared" si="76"/>
        <v>0</v>
      </c>
      <c r="H185" s="76">
        <f t="shared" si="67"/>
        <v>2049.2906292861926</v>
      </c>
      <c r="I185" s="91">
        <f t="shared" si="68"/>
        <v>71086.462764413256</v>
      </c>
      <c r="J185" s="16"/>
      <c r="M185" s="95"/>
      <c r="N185" s="85"/>
      <c r="O185" s="87">
        <f t="shared" si="77"/>
        <v>36207.60307157402</v>
      </c>
      <c r="P185" s="41"/>
      <c r="Q185" s="80">
        <f t="shared" si="74"/>
        <v>71086.462764413256</v>
      </c>
      <c r="R185" s="18"/>
      <c r="S185" s="90">
        <f>SUM($C$39:C185)</f>
        <v>87189.13953703233</v>
      </c>
      <c r="T185" s="81"/>
      <c r="U185" s="80">
        <f>SUM($CD$31:CD179)</f>
        <v>87189.13953703233</v>
      </c>
      <c r="V185" s="18"/>
      <c r="W185" s="18"/>
      <c r="X185" s="18"/>
      <c r="AC185" s="3" t="s">
        <v>45</v>
      </c>
      <c r="CB185">
        <f t="shared" si="61"/>
        <v>153</v>
      </c>
      <c r="CC185" s="2">
        <f t="shared" si="57"/>
        <v>3.5000000000000003E-2</v>
      </c>
      <c r="CD185" s="4">
        <f t="shared" si="58"/>
        <v>177.1875108655386</v>
      </c>
      <c r="CE185" s="1">
        <f t="shared" si="59"/>
        <v>2262.6032433511491</v>
      </c>
      <c r="CF185" s="4">
        <f t="shared" si="60"/>
        <v>0</v>
      </c>
      <c r="CG185" s="4">
        <f t="shared" si="75"/>
        <v>0</v>
      </c>
      <c r="CH185" s="4">
        <f t="shared" si="62"/>
        <v>2085.4157324856105</v>
      </c>
      <c r="CI185" s="4">
        <f t="shared" si="55"/>
        <v>58664.587992841909</v>
      </c>
      <c r="CK185" s="83">
        <f t="shared" si="72"/>
        <v>273.1020015907593</v>
      </c>
      <c r="CL185" s="1">
        <f t="shared" si="69"/>
        <v>1131.3016216755746</v>
      </c>
      <c r="CM185" s="1">
        <f t="shared" si="70"/>
        <v>858.19962008481525</v>
      </c>
      <c r="CN185" s="83">
        <f t="shared" si="71"/>
        <v>201961.23425856058</v>
      </c>
      <c r="CO185" s="74">
        <f t="shared" si="54"/>
        <v>147</v>
      </c>
    </row>
    <row r="186" spans="1:93" hidden="1" x14ac:dyDescent="0.35">
      <c r="A186" s="74">
        <f t="shared" si="63"/>
        <v>148</v>
      </c>
      <c r="B186" s="75">
        <f t="shared" si="64"/>
        <v>3.5000000000000003E-2</v>
      </c>
      <c r="C186" s="76">
        <f t="shared" si="65"/>
        <v>207.33551639620535</v>
      </c>
      <c r="D186" s="77">
        <f t="shared" si="66"/>
        <v>2262.6032433511491</v>
      </c>
      <c r="E186" s="76">
        <f t="shared" si="52"/>
        <v>0</v>
      </c>
      <c r="F186" s="76"/>
      <c r="G186" s="76">
        <f t="shared" si="76"/>
        <v>0</v>
      </c>
      <c r="H186" s="76">
        <f t="shared" si="67"/>
        <v>2055.2677269549436</v>
      </c>
      <c r="I186" s="91">
        <f t="shared" si="68"/>
        <v>69031.19503745831</v>
      </c>
      <c r="J186" s="16"/>
      <c r="M186" s="95"/>
      <c r="N186" s="85"/>
      <c r="O186" s="87">
        <f t="shared" si="77"/>
        <v>33843.22315588213</v>
      </c>
      <c r="P186" s="41"/>
      <c r="Q186" s="80">
        <f t="shared" si="74"/>
        <v>69031.19503745831</v>
      </c>
      <c r="R186" s="18"/>
      <c r="S186" s="90">
        <f>SUM($C$39:C186)</f>
        <v>87396.475053428541</v>
      </c>
      <c r="T186" s="81"/>
      <c r="U186" s="80">
        <f>SUM($CD$31:CD180)</f>
        <v>87396.475053428541</v>
      </c>
      <c r="V186" s="18"/>
      <c r="W186" s="18"/>
      <c r="X186" s="18"/>
      <c r="AC186" s="3" t="s">
        <v>45</v>
      </c>
      <c r="CB186">
        <f t="shared" si="61"/>
        <v>154</v>
      </c>
      <c r="CC186" s="2">
        <f t="shared" si="57"/>
        <v>3.5000000000000003E-2</v>
      </c>
      <c r="CD186" s="4">
        <f t="shared" si="58"/>
        <v>171.10504831245558</v>
      </c>
      <c r="CE186" s="1">
        <f t="shared" si="59"/>
        <v>2262.6032433511491</v>
      </c>
      <c r="CF186" s="4">
        <f t="shared" si="60"/>
        <v>0</v>
      </c>
      <c r="CG186" s="4">
        <f t="shared" si="75"/>
        <v>0</v>
      </c>
      <c r="CH186" s="4">
        <f t="shared" si="62"/>
        <v>2091.4981950386937</v>
      </c>
      <c r="CI186" s="4">
        <f t="shared" si="55"/>
        <v>56573.089797803215</v>
      </c>
      <c r="CK186" s="83">
        <f t="shared" si="72"/>
        <v>271.94641196343679</v>
      </c>
      <c r="CL186" s="1">
        <f t="shared" si="69"/>
        <v>1131.3016216755746</v>
      </c>
      <c r="CM186" s="1">
        <f t="shared" si="70"/>
        <v>859.35520971213782</v>
      </c>
      <c r="CN186" s="83">
        <f t="shared" si="71"/>
        <v>201101.87904884844</v>
      </c>
      <c r="CO186" s="74">
        <f t="shared" si="54"/>
        <v>148</v>
      </c>
    </row>
    <row r="187" spans="1:93" hidden="1" x14ac:dyDescent="0.35">
      <c r="A187" s="74">
        <f t="shared" si="63"/>
        <v>149</v>
      </c>
      <c r="B187" s="75">
        <f t="shared" si="64"/>
        <v>3.5000000000000003E-2</v>
      </c>
      <c r="C187" s="76">
        <f t="shared" si="65"/>
        <v>201.34098552592008</v>
      </c>
      <c r="D187" s="77">
        <f t="shared" si="66"/>
        <v>2262.6032433511491</v>
      </c>
      <c r="E187" s="76">
        <f t="shared" si="52"/>
        <v>0</v>
      </c>
      <c r="F187" s="76"/>
      <c r="G187" s="76">
        <f t="shared" si="76"/>
        <v>0</v>
      </c>
      <c r="H187" s="76">
        <f t="shared" si="67"/>
        <v>2061.262257825229</v>
      </c>
      <c r="I187" s="91">
        <f t="shared" si="68"/>
        <v>66969.932779633076</v>
      </c>
      <c r="J187" s="16"/>
      <c r="M187" s="95"/>
      <c r="N187" s="85"/>
      <c r="O187" s="87">
        <f t="shared" si="77"/>
        <v>31478.843240190236</v>
      </c>
      <c r="P187" s="41"/>
      <c r="Q187" s="80">
        <f t="shared" si="74"/>
        <v>66969.932779633076</v>
      </c>
      <c r="R187" s="18"/>
      <c r="S187" s="90">
        <f>SUM($C$39:C187)</f>
        <v>87597.816038954465</v>
      </c>
      <c r="T187" s="81"/>
      <c r="U187" s="80">
        <f>SUM($CD$31:CD181)</f>
        <v>87597.816038954465</v>
      </c>
      <c r="V187" s="18"/>
      <c r="W187" s="18"/>
      <c r="X187" s="18"/>
      <c r="AC187" s="3" t="s">
        <v>45</v>
      </c>
      <c r="CB187">
        <f t="shared" si="61"/>
        <v>155</v>
      </c>
      <c r="CC187" s="2">
        <f t="shared" si="57"/>
        <v>3.5000000000000003E-2</v>
      </c>
      <c r="CD187" s="4">
        <f t="shared" si="58"/>
        <v>165.00484524359271</v>
      </c>
      <c r="CE187" s="1">
        <f t="shared" si="59"/>
        <v>2262.6032433511491</v>
      </c>
      <c r="CF187" s="4">
        <f t="shared" si="60"/>
        <v>0</v>
      </c>
      <c r="CG187" s="4">
        <f t="shared" si="75"/>
        <v>0</v>
      </c>
      <c r="CH187" s="4">
        <f t="shared" si="62"/>
        <v>2097.5983981075565</v>
      </c>
      <c r="CI187" s="4">
        <f t="shared" si="55"/>
        <v>54475.49139969566</v>
      </c>
      <c r="CK187" s="83">
        <f t="shared" si="72"/>
        <v>270.78926630258132</v>
      </c>
      <c r="CL187" s="1">
        <f t="shared" si="69"/>
        <v>1131.3016216755746</v>
      </c>
      <c r="CM187" s="1">
        <f t="shared" si="70"/>
        <v>860.51235537299317</v>
      </c>
      <c r="CN187" s="83">
        <f t="shared" si="71"/>
        <v>200241.36669347546</v>
      </c>
      <c r="CO187" s="74">
        <f t="shared" si="54"/>
        <v>149</v>
      </c>
    </row>
    <row r="188" spans="1:93" hidden="1" x14ac:dyDescent="0.35">
      <c r="A188" s="74">
        <f t="shared" si="63"/>
        <v>150</v>
      </c>
      <c r="B188" s="75">
        <f t="shared" si="64"/>
        <v>3.5000000000000003E-2</v>
      </c>
      <c r="C188" s="76">
        <f t="shared" si="65"/>
        <v>195.32897060726313</v>
      </c>
      <c r="D188" s="77">
        <f t="shared" si="66"/>
        <v>2262.6032433511491</v>
      </c>
      <c r="E188" s="76">
        <f t="shared" si="52"/>
        <v>0</v>
      </c>
      <c r="F188" s="76"/>
      <c r="G188" s="76">
        <f t="shared" si="76"/>
        <v>0</v>
      </c>
      <c r="H188" s="76">
        <f t="shared" si="67"/>
        <v>2067.2742727438858</v>
      </c>
      <c r="I188" s="91">
        <f t="shared" si="68"/>
        <v>64902.658506889187</v>
      </c>
      <c r="J188" s="16"/>
      <c r="M188" s="95"/>
      <c r="N188" s="85"/>
      <c r="O188" s="87">
        <f t="shared" si="77"/>
        <v>29114.463324498342</v>
      </c>
      <c r="P188" s="41"/>
      <c r="Q188" s="80">
        <f t="shared" si="74"/>
        <v>64902.658506889187</v>
      </c>
      <c r="R188" s="18"/>
      <c r="S188" s="90">
        <f>SUM($C$39:C188)</f>
        <v>87793.145009561733</v>
      </c>
      <c r="T188" s="81"/>
      <c r="U188" s="80">
        <f>SUM($CD$31:CD182)</f>
        <v>87793.145009561733</v>
      </c>
      <c r="V188" s="18"/>
      <c r="W188" s="18"/>
      <c r="X188" s="18"/>
      <c r="AC188" s="3" t="s">
        <v>45</v>
      </c>
      <c r="CB188">
        <f t="shared" si="61"/>
        <v>156</v>
      </c>
      <c r="CC188" s="2">
        <f t="shared" si="57"/>
        <v>3.5000000000000003E-2</v>
      </c>
      <c r="CD188" s="4">
        <f t="shared" si="58"/>
        <v>158.88684991577901</v>
      </c>
      <c r="CE188" s="1">
        <f t="shared" si="59"/>
        <v>2262.6032433511491</v>
      </c>
      <c r="CF188" s="4">
        <f t="shared" si="60"/>
        <v>0</v>
      </c>
      <c r="CG188" s="4">
        <f t="shared" si="75"/>
        <v>0</v>
      </c>
      <c r="CH188" s="4">
        <f t="shared" si="62"/>
        <v>2103.7163934353703</v>
      </c>
      <c r="CI188" s="4">
        <f t="shared" si="55"/>
        <v>52371.775006260286</v>
      </c>
      <c r="CK188" s="83">
        <f t="shared" si="72"/>
        <v>269.63056251295063</v>
      </c>
      <c r="CL188" s="1">
        <f t="shared" si="69"/>
        <v>1131.3016216755746</v>
      </c>
      <c r="CM188" s="1">
        <f t="shared" si="70"/>
        <v>861.67105916262392</v>
      </c>
      <c r="CN188" s="83">
        <f t="shared" si="71"/>
        <v>199379.69563431284</v>
      </c>
      <c r="CO188" s="74">
        <f t="shared" si="54"/>
        <v>150</v>
      </c>
    </row>
    <row r="189" spans="1:93" hidden="1" x14ac:dyDescent="0.35">
      <c r="A189" s="74">
        <f t="shared" si="63"/>
        <v>151</v>
      </c>
      <c r="B189" s="75">
        <f t="shared" si="64"/>
        <v>3.5000000000000003E-2</v>
      </c>
      <c r="C189" s="76">
        <f t="shared" si="65"/>
        <v>189.29942064509345</v>
      </c>
      <c r="D189" s="77">
        <f t="shared" si="66"/>
        <v>2262.6032433511491</v>
      </c>
      <c r="E189" s="76">
        <f t="shared" si="52"/>
        <v>0</v>
      </c>
      <c r="F189" s="76"/>
      <c r="G189" s="76">
        <f t="shared" si="76"/>
        <v>0</v>
      </c>
      <c r="H189" s="76">
        <f t="shared" si="67"/>
        <v>2073.3038227060556</v>
      </c>
      <c r="I189" s="91">
        <f t="shared" si="68"/>
        <v>62829.354684183134</v>
      </c>
      <c r="J189" s="16"/>
      <c r="M189" s="95"/>
      <c r="N189" s="85"/>
      <c r="O189" s="87">
        <f t="shared" si="77"/>
        <v>26750.083408806448</v>
      </c>
      <c r="P189" s="41"/>
      <c r="Q189" s="80">
        <f t="shared" si="74"/>
        <v>62829.354684183134</v>
      </c>
      <c r="R189" s="18"/>
      <c r="S189" s="90">
        <f>SUM($C$39:C189)</f>
        <v>87982.44443020683</v>
      </c>
      <c r="T189" s="81"/>
      <c r="U189" s="80">
        <f>SUM($CD$31:CD183)</f>
        <v>87982.44443020683</v>
      </c>
      <c r="V189" s="18"/>
      <c r="W189" s="18"/>
      <c r="X189" s="18"/>
      <c r="AC189" s="3" t="s">
        <v>45</v>
      </c>
      <c r="CB189">
        <f t="shared" si="61"/>
        <v>157</v>
      </c>
      <c r="CC189" s="2">
        <f t="shared" si="57"/>
        <v>3.5000000000000003E-2</v>
      </c>
      <c r="CD189" s="4">
        <f t="shared" si="58"/>
        <v>152.75101043492583</v>
      </c>
      <c r="CE189" s="1">
        <f t="shared" si="59"/>
        <v>2262.6032433511491</v>
      </c>
      <c r="CF189" s="4">
        <f t="shared" si="60"/>
        <v>0</v>
      </c>
      <c r="CG189" s="4">
        <f t="shared" si="75"/>
        <v>0</v>
      </c>
      <c r="CH189" s="4">
        <f t="shared" si="62"/>
        <v>2109.8522329162233</v>
      </c>
      <c r="CI189" s="4">
        <f t="shared" si="55"/>
        <v>50261.922773344064</v>
      </c>
      <c r="CK189" s="83">
        <f t="shared" si="72"/>
        <v>268.47029849648095</v>
      </c>
      <c r="CL189" s="1">
        <f t="shared" si="69"/>
        <v>1131.3016216755746</v>
      </c>
      <c r="CM189" s="1">
        <f t="shared" si="70"/>
        <v>862.8313231790936</v>
      </c>
      <c r="CN189" s="83">
        <f t="shared" si="71"/>
        <v>198516.86431113374</v>
      </c>
      <c r="CO189" s="74">
        <f t="shared" si="54"/>
        <v>151</v>
      </c>
    </row>
    <row r="190" spans="1:93" hidden="1" x14ac:dyDescent="0.35">
      <c r="A190" s="74">
        <f t="shared" si="63"/>
        <v>152</v>
      </c>
      <c r="B190" s="75">
        <f t="shared" si="64"/>
        <v>3.5000000000000003E-2</v>
      </c>
      <c r="C190" s="76">
        <f t="shared" si="65"/>
        <v>183.25228449553413</v>
      </c>
      <c r="D190" s="77">
        <f t="shared" si="66"/>
        <v>2262.6032433511491</v>
      </c>
      <c r="E190" s="76">
        <f t="shared" si="52"/>
        <v>0</v>
      </c>
      <c r="F190" s="76"/>
      <c r="G190" s="76">
        <f t="shared" si="76"/>
        <v>0</v>
      </c>
      <c r="H190" s="76">
        <f t="shared" si="67"/>
        <v>2079.3509588556149</v>
      </c>
      <c r="I190" s="91">
        <f t="shared" si="68"/>
        <v>60750.003725327522</v>
      </c>
      <c r="J190" s="16"/>
      <c r="M190" s="95"/>
      <c r="N190" s="85"/>
      <c r="O190" s="87">
        <f t="shared" si="77"/>
        <v>24385.703493114554</v>
      </c>
      <c r="P190" s="41"/>
      <c r="Q190" s="80">
        <f t="shared" si="74"/>
        <v>60750.003725327522</v>
      </c>
      <c r="R190" s="18"/>
      <c r="S190" s="90">
        <f>SUM($C$39:C190)</f>
        <v>88165.696714702368</v>
      </c>
      <c r="T190" s="81"/>
      <c r="U190" s="80">
        <f>SUM($CD$31:CD184)</f>
        <v>88165.696714702368</v>
      </c>
      <c r="V190" s="18"/>
      <c r="W190" s="18"/>
      <c r="X190" s="18"/>
      <c r="AC190" s="3" t="s">
        <v>45</v>
      </c>
      <c r="CB190">
        <f t="shared" si="61"/>
        <v>158</v>
      </c>
      <c r="CC190" s="2">
        <f t="shared" si="57"/>
        <v>3.5000000000000003E-2</v>
      </c>
      <c r="CD190" s="4">
        <f t="shared" si="58"/>
        <v>146.59727475558685</v>
      </c>
      <c r="CE190" s="1">
        <f t="shared" si="59"/>
        <v>2262.6032433511491</v>
      </c>
      <c r="CF190" s="4">
        <f t="shared" si="60"/>
        <v>0</v>
      </c>
      <c r="CG190" s="4">
        <f t="shared" si="75"/>
        <v>0</v>
      </c>
      <c r="CH190" s="4">
        <f t="shared" si="62"/>
        <v>2116.0059685955621</v>
      </c>
      <c r="CI190" s="4">
        <f t="shared" si="55"/>
        <v>48145.9168047485</v>
      </c>
      <c r="CK190" s="83">
        <f t="shared" si="72"/>
        <v>267.30847215228357</v>
      </c>
      <c r="CL190" s="1">
        <f t="shared" si="69"/>
        <v>1131.3016216755746</v>
      </c>
      <c r="CM190" s="1">
        <f t="shared" si="70"/>
        <v>863.99314952329098</v>
      </c>
      <c r="CN190" s="83">
        <f t="shared" si="71"/>
        <v>197652.87116161044</v>
      </c>
      <c r="CO190" s="74">
        <f t="shared" si="54"/>
        <v>152</v>
      </c>
    </row>
    <row r="191" spans="1:93" hidden="1" x14ac:dyDescent="0.35">
      <c r="A191" s="74">
        <f t="shared" si="63"/>
        <v>153</v>
      </c>
      <c r="B191" s="75">
        <f t="shared" si="64"/>
        <v>3.5000000000000003E-2</v>
      </c>
      <c r="C191" s="76">
        <f t="shared" si="65"/>
        <v>177.1875108655386</v>
      </c>
      <c r="D191" s="77">
        <f t="shared" si="66"/>
        <v>2262.6032433511491</v>
      </c>
      <c r="E191" s="76">
        <f t="shared" si="52"/>
        <v>0</v>
      </c>
      <c r="F191" s="76"/>
      <c r="G191" s="76">
        <f t="shared" si="76"/>
        <v>0</v>
      </c>
      <c r="H191" s="76">
        <f t="shared" si="67"/>
        <v>2085.4157324856105</v>
      </c>
      <c r="I191" s="91">
        <f t="shared" si="68"/>
        <v>58664.587992841909</v>
      </c>
      <c r="J191" s="16"/>
      <c r="M191" s="95"/>
      <c r="N191" s="85"/>
      <c r="O191" s="87">
        <f t="shared" si="77"/>
        <v>22021.32357742266</v>
      </c>
      <c r="P191" s="41"/>
      <c r="Q191" s="80">
        <f t="shared" si="74"/>
        <v>58664.587992841909</v>
      </c>
      <c r="R191" s="18"/>
      <c r="S191" s="90">
        <f>SUM($C$39:C191)</f>
        <v>88342.884225567905</v>
      </c>
      <c r="T191" s="81"/>
      <c r="U191" s="80">
        <f>SUM($CD$31:CD185)</f>
        <v>88342.884225567905</v>
      </c>
      <c r="V191" s="18"/>
      <c r="W191" s="18"/>
      <c r="X191" s="18"/>
      <c r="AC191" s="3" t="s">
        <v>45</v>
      </c>
      <c r="CB191">
        <f t="shared" si="61"/>
        <v>159</v>
      </c>
      <c r="CC191" s="2">
        <f t="shared" si="57"/>
        <v>3.5000000000000003E-2</v>
      </c>
      <c r="CD191" s="4">
        <f t="shared" si="58"/>
        <v>140.42559068051648</v>
      </c>
      <c r="CE191" s="1">
        <f t="shared" si="59"/>
        <v>2262.6032433511491</v>
      </c>
      <c r="CF191" s="4">
        <f t="shared" si="60"/>
        <v>0</v>
      </c>
      <c r="CG191" s="4">
        <f t="shared" si="75"/>
        <v>0</v>
      </c>
      <c r="CH191" s="4">
        <f t="shared" si="62"/>
        <v>2122.1776526706326</v>
      </c>
      <c r="CI191" s="4">
        <f t="shared" si="55"/>
        <v>46023.739152077869</v>
      </c>
      <c r="CK191" s="83">
        <f t="shared" si="72"/>
        <v>266.14508137664075</v>
      </c>
      <c r="CL191" s="1">
        <f t="shared" si="69"/>
        <v>1131.3016216755746</v>
      </c>
      <c r="CM191" s="1">
        <f t="shared" si="70"/>
        <v>865.15654029893381</v>
      </c>
      <c r="CN191" s="83">
        <f t="shared" si="71"/>
        <v>196787.71462131152</v>
      </c>
      <c r="CO191" s="74">
        <f t="shared" si="54"/>
        <v>153</v>
      </c>
    </row>
    <row r="192" spans="1:93" hidden="1" x14ac:dyDescent="0.35">
      <c r="A192" s="74">
        <f t="shared" si="63"/>
        <v>154</v>
      </c>
      <c r="B192" s="75">
        <f t="shared" si="64"/>
        <v>3.5000000000000003E-2</v>
      </c>
      <c r="C192" s="76">
        <f t="shared" si="65"/>
        <v>171.10504831245558</v>
      </c>
      <c r="D192" s="77">
        <f t="shared" si="66"/>
        <v>2262.6032433511491</v>
      </c>
      <c r="E192" s="76">
        <f t="shared" si="52"/>
        <v>0</v>
      </c>
      <c r="F192" s="76"/>
      <c r="G192" s="76">
        <f t="shared" si="76"/>
        <v>0</v>
      </c>
      <c r="H192" s="76">
        <f t="shared" si="67"/>
        <v>2091.4981950386937</v>
      </c>
      <c r="I192" s="91">
        <f t="shared" si="68"/>
        <v>56573.089797803215</v>
      </c>
      <c r="J192" s="16"/>
      <c r="M192" s="95"/>
      <c r="N192" s="85"/>
      <c r="O192" s="87">
        <f t="shared" si="77"/>
        <v>19656.943661730766</v>
      </c>
      <c r="P192" s="41"/>
      <c r="Q192" s="80">
        <f t="shared" si="74"/>
        <v>56573.089797803215</v>
      </c>
      <c r="R192" s="18"/>
      <c r="S192" s="90">
        <f>SUM($C$39:C192)</f>
        <v>88513.989273880361</v>
      </c>
      <c r="T192" s="81"/>
      <c r="U192" s="80">
        <f>SUM($CD$31:CD186)</f>
        <v>88513.989273880361</v>
      </c>
      <c r="V192" s="18"/>
      <c r="W192" s="18"/>
      <c r="X192" s="18"/>
      <c r="AC192" s="3" t="s">
        <v>45</v>
      </c>
      <c r="CB192">
        <f t="shared" si="61"/>
        <v>160</v>
      </c>
      <c r="CC192" s="2">
        <f t="shared" si="57"/>
        <v>3.5000000000000003E-2</v>
      </c>
      <c r="CD192" s="4">
        <f t="shared" si="58"/>
        <v>134.23590586022712</v>
      </c>
      <c r="CE192" s="1">
        <f t="shared" si="59"/>
        <v>2262.6032433511491</v>
      </c>
      <c r="CF192" s="4">
        <f t="shared" si="60"/>
        <v>0</v>
      </c>
      <c r="CG192" s="4">
        <f t="shared" si="75"/>
        <v>0</v>
      </c>
      <c r="CH192" s="4">
        <f t="shared" si="62"/>
        <v>2128.3673374909222</v>
      </c>
      <c r="CI192" s="4">
        <f t="shared" si="55"/>
        <v>43895.37181458695</v>
      </c>
      <c r="CK192" s="83">
        <f t="shared" si="72"/>
        <v>264.98012406300211</v>
      </c>
      <c r="CL192" s="1">
        <f t="shared" si="69"/>
        <v>1131.3016216755746</v>
      </c>
      <c r="CM192" s="1">
        <f t="shared" si="70"/>
        <v>866.32149761257244</v>
      </c>
      <c r="CN192" s="83">
        <f t="shared" si="71"/>
        <v>195921.39312369894</v>
      </c>
      <c r="CO192" s="74">
        <f t="shared" si="54"/>
        <v>154</v>
      </c>
    </row>
    <row r="193" spans="1:93" hidden="1" x14ac:dyDescent="0.35">
      <c r="A193" s="74">
        <f t="shared" si="63"/>
        <v>155</v>
      </c>
      <c r="B193" s="75">
        <f t="shared" si="64"/>
        <v>3.5000000000000003E-2</v>
      </c>
      <c r="C193" s="76">
        <f t="shared" si="65"/>
        <v>165.00484524359271</v>
      </c>
      <c r="D193" s="77">
        <f t="shared" si="66"/>
        <v>2262.6032433511491</v>
      </c>
      <c r="E193" s="76">
        <f t="shared" si="52"/>
        <v>0</v>
      </c>
      <c r="F193" s="76"/>
      <c r="G193" s="76">
        <f t="shared" si="76"/>
        <v>0</v>
      </c>
      <c r="H193" s="76">
        <f t="shared" si="67"/>
        <v>2097.5983981075565</v>
      </c>
      <c r="I193" s="91">
        <f t="shared" si="68"/>
        <v>54475.49139969566</v>
      </c>
      <c r="J193" s="16"/>
      <c r="M193" s="95"/>
      <c r="N193" s="85"/>
      <c r="O193" s="87">
        <f>O192-($O$182-$O$194)/12</f>
        <v>17292.563746038872</v>
      </c>
      <c r="P193" s="41"/>
      <c r="Q193" s="80">
        <f t="shared" si="74"/>
        <v>54475.49139969566</v>
      </c>
      <c r="R193" s="18"/>
      <c r="S193" s="90">
        <f>SUM($C$39:C193)</f>
        <v>88678.994119123949</v>
      </c>
      <c r="T193" s="81"/>
      <c r="U193" s="80">
        <f>SUM($CD$31:CD187)</f>
        <v>88678.994119123949</v>
      </c>
      <c r="V193" s="18"/>
      <c r="W193" s="18"/>
      <c r="X193" s="18"/>
      <c r="AC193" s="3" t="s">
        <v>45</v>
      </c>
      <c r="CB193">
        <f t="shared" si="61"/>
        <v>161</v>
      </c>
      <c r="CC193" s="2">
        <f t="shared" si="57"/>
        <v>3.5000000000000003E-2</v>
      </c>
      <c r="CD193" s="4">
        <f t="shared" si="58"/>
        <v>128.02816779254528</v>
      </c>
      <c r="CE193" s="1">
        <f t="shared" si="59"/>
        <v>2262.6032433511491</v>
      </c>
      <c r="CF193" s="4">
        <f t="shared" si="60"/>
        <v>0</v>
      </c>
      <c r="CG193" s="4">
        <f t="shared" si="75"/>
        <v>0</v>
      </c>
      <c r="CH193" s="4">
        <f t="shared" si="62"/>
        <v>2134.5750755586037</v>
      </c>
      <c r="CI193" s="4">
        <f t="shared" si="55"/>
        <v>41760.796739028345</v>
      </c>
      <c r="CK193" s="83">
        <f t="shared" si="72"/>
        <v>263.81359810198074</v>
      </c>
      <c r="CL193" s="1">
        <f t="shared" si="69"/>
        <v>1131.3016216755746</v>
      </c>
      <c r="CM193" s="1">
        <f t="shared" si="70"/>
        <v>867.48802357359386</v>
      </c>
      <c r="CN193" s="83">
        <f t="shared" si="71"/>
        <v>195053.90510012535</v>
      </c>
      <c r="CO193" s="74">
        <f t="shared" si="54"/>
        <v>155</v>
      </c>
    </row>
    <row r="194" spans="1:93" hidden="1" x14ac:dyDescent="0.35">
      <c r="A194" s="74">
        <f t="shared" si="63"/>
        <v>156</v>
      </c>
      <c r="B194" s="75">
        <f t="shared" si="64"/>
        <v>3.5000000000000003E-2</v>
      </c>
      <c r="C194" s="76">
        <f t="shared" si="65"/>
        <v>158.88684991577901</v>
      </c>
      <c r="D194" s="77">
        <f t="shared" si="66"/>
        <v>2262.6032433511491</v>
      </c>
      <c r="E194" s="76">
        <f t="shared" si="52"/>
        <v>0</v>
      </c>
      <c r="F194" s="76"/>
      <c r="G194" s="76">
        <f t="shared" si="76"/>
        <v>0</v>
      </c>
      <c r="H194" s="76">
        <f t="shared" si="67"/>
        <v>2103.7163934353703</v>
      </c>
      <c r="I194" s="91">
        <f t="shared" si="68"/>
        <v>52371.775006260286</v>
      </c>
      <c r="J194" s="16"/>
      <c r="M194" s="95"/>
      <c r="N194" s="85" t="s">
        <v>45</v>
      </c>
      <c r="O194" s="87">
        <f>CN376</f>
        <v>14928.183830346967</v>
      </c>
      <c r="P194" s="41"/>
      <c r="Q194" s="80">
        <f t="shared" si="74"/>
        <v>52371.775006260286</v>
      </c>
      <c r="R194" s="18"/>
      <c r="S194" s="90">
        <f>SUM($C$39:C194)</f>
        <v>88837.880969039732</v>
      </c>
      <c r="T194" s="81">
        <v>13</v>
      </c>
      <c r="U194" s="80">
        <f>SUM($CD$31:CD188)</f>
        <v>88837.880969039732</v>
      </c>
      <c r="V194" s="18"/>
      <c r="W194" s="18"/>
      <c r="X194" s="18"/>
      <c r="AC194" s="3" t="s">
        <v>45</v>
      </c>
      <c r="CB194">
        <f t="shared" si="61"/>
        <v>162</v>
      </c>
      <c r="CC194" s="2">
        <f t="shared" si="57"/>
        <v>3.5000000000000003E-2</v>
      </c>
      <c r="CD194" s="4">
        <f t="shared" si="58"/>
        <v>121.80232382216602</v>
      </c>
      <c r="CE194" s="1">
        <f t="shared" si="59"/>
        <v>2262.6032433511491</v>
      </c>
      <c r="CF194" s="4">
        <f t="shared" si="60"/>
        <v>0</v>
      </c>
      <c r="CG194" s="4">
        <f t="shared" si="75"/>
        <v>0</v>
      </c>
      <c r="CH194" s="4">
        <f t="shared" si="62"/>
        <v>2140.8009195289833</v>
      </c>
      <c r="CI194" s="4">
        <f t="shared" si="55"/>
        <v>39619.99581949936</v>
      </c>
      <c r="CK194" s="83">
        <f t="shared" si="72"/>
        <v>262.64550138134933</v>
      </c>
      <c r="CL194" s="1">
        <f t="shared" si="69"/>
        <v>1131.3016216755746</v>
      </c>
      <c r="CM194" s="1">
        <f t="shared" si="70"/>
        <v>868.65612029422527</v>
      </c>
      <c r="CN194" s="83">
        <f t="shared" si="71"/>
        <v>194185.24897983111</v>
      </c>
      <c r="CO194" s="74">
        <f t="shared" si="54"/>
        <v>156</v>
      </c>
    </row>
    <row r="195" spans="1:93" hidden="1" x14ac:dyDescent="0.35">
      <c r="A195" s="74">
        <f t="shared" si="63"/>
        <v>157</v>
      </c>
      <c r="B195" s="75">
        <f t="shared" si="64"/>
        <v>3.5000000000000003E-2</v>
      </c>
      <c r="C195" s="76">
        <f t="shared" si="65"/>
        <v>152.75101043492583</v>
      </c>
      <c r="D195" s="77">
        <f t="shared" si="66"/>
        <v>2262.6032433511491</v>
      </c>
      <c r="E195" s="76">
        <f t="shared" si="52"/>
        <v>0</v>
      </c>
      <c r="F195" s="76"/>
      <c r="G195" s="76">
        <f t="shared" si="76"/>
        <v>0</v>
      </c>
      <c r="H195" s="76">
        <f t="shared" si="67"/>
        <v>2109.8522329162233</v>
      </c>
      <c r="I195" s="91">
        <f t="shared" si="68"/>
        <v>50261.922773344064</v>
      </c>
      <c r="J195" s="16"/>
      <c r="M195" s="95"/>
      <c r="N195" s="85"/>
      <c r="O195" s="87">
        <f>O194-($O$194-$O$206)/12</f>
        <v>13684.168511151387</v>
      </c>
      <c r="P195" s="41"/>
      <c r="Q195" s="80">
        <f t="shared" si="74"/>
        <v>50261.922773344064</v>
      </c>
      <c r="R195" s="18"/>
      <c r="S195" s="90">
        <f>SUM($C$39:C195)</f>
        <v>88990.631979474652</v>
      </c>
      <c r="T195" s="81"/>
      <c r="U195" s="80">
        <f>SUM($CD$31:CD189)</f>
        <v>88990.631979474652</v>
      </c>
      <c r="V195" s="18"/>
      <c r="W195" s="18"/>
      <c r="X195" s="18"/>
      <c r="AC195" s="3" t="s">
        <v>45</v>
      </c>
      <c r="CB195">
        <f t="shared" si="61"/>
        <v>163</v>
      </c>
      <c r="CC195" s="2">
        <f t="shared" si="57"/>
        <v>3.5000000000000003E-2</v>
      </c>
      <c r="CD195" s="4">
        <f t="shared" si="58"/>
        <v>115.55832114020647</v>
      </c>
      <c r="CE195" s="1">
        <f t="shared" si="59"/>
        <v>2262.6032433511491</v>
      </c>
      <c r="CF195" s="4">
        <f t="shared" si="60"/>
        <v>0</v>
      </c>
      <c r="CG195" s="4">
        <f t="shared" si="75"/>
        <v>0</v>
      </c>
      <c r="CH195" s="4">
        <f t="shared" si="62"/>
        <v>2147.0449222109428</v>
      </c>
      <c r="CI195" s="4">
        <f t="shared" si="55"/>
        <v>37472.950897288414</v>
      </c>
      <c r="CK195" s="83">
        <f t="shared" si="72"/>
        <v>261.47583178603651</v>
      </c>
      <c r="CL195" s="1">
        <f t="shared" si="69"/>
        <v>1131.3016216755746</v>
      </c>
      <c r="CM195" s="1">
        <f t="shared" si="70"/>
        <v>869.8257898895381</v>
      </c>
      <c r="CN195" s="83">
        <f t="shared" si="71"/>
        <v>193315.42318994159</v>
      </c>
      <c r="CO195" s="74">
        <f t="shared" si="54"/>
        <v>157</v>
      </c>
    </row>
    <row r="196" spans="1:93" hidden="1" x14ac:dyDescent="0.35">
      <c r="A196" s="74">
        <f t="shared" si="63"/>
        <v>158</v>
      </c>
      <c r="B196" s="75">
        <f t="shared" si="64"/>
        <v>3.5000000000000003E-2</v>
      </c>
      <c r="C196" s="76">
        <f t="shared" si="65"/>
        <v>146.59727475558685</v>
      </c>
      <c r="D196" s="77">
        <f t="shared" si="66"/>
        <v>2262.6032433511491</v>
      </c>
      <c r="E196" s="76">
        <f t="shared" si="52"/>
        <v>0</v>
      </c>
      <c r="F196" s="76"/>
      <c r="G196" s="76">
        <f t="shared" si="76"/>
        <v>0</v>
      </c>
      <c r="H196" s="76">
        <f t="shared" si="67"/>
        <v>2116.0059685955621</v>
      </c>
      <c r="I196" s="91">
        <f t="shared" si="68"/>
        <v>48145.9168047485</v>
      </c>
      <c r="J196" s="16"/>
      <c r="M196" s="95"/>
      <c r="N196" s="85"/>
      <c r="O196" s="87">
        <f t="shared" ref="O196:O205" si="78">O195-($O$194-$O$206)/12</f>
        <v>12440.153191955807</v>
      </c>
      <c r="P196" s="41"/>
      <c r="Q196" s="80">
        <f t="shared" si="74"/>
        <v>48145.9168047485</v>
      </c>
      <c r="R196" s="18"/>
      <c r="S196" s="90">
        <f>SUM($C$39:C196)</f>
        <v>89137.229254230246</v>
      </c>
      <c r="T196" s="81"/>
      <c r="U196" s="80">
        <f>SUM($CD$31:CD190)</f>
        <v>89137.229254230246</v>
      </c>
      <c r="V196" s="18"/>
      <c r="W196" s="18"/>
      <c r="X196" s="18"/>
      <c r="AC196" s="3" t="s">
        <v>45</v>
      </c>
      <c r="CB196">
        <f t="shared" si="61"/>
        <v>164</v>
      </c>
      <c r="CC196" s="2">
        <f t="shared" si="57"/>
        <v>3.5000000000000003E-2</v>
      </c>
      <c r="CD196" s="4">
        <f t="shared" si="58"/>
        <v>109.29610678375788</v>
      </c>
      <c r="CE196" s="1">
        <f t="shared" si="59"/>
        <v>2262.6032433511491</v>
      </c>
      <c r="CF196" s="4">
        <f t="shared" si="60"/>
        <v>0</v>
      </c>
      <c r="CG196" s="4">
        <f t="shared" si="75"/>
        <v>0</v>
      </c>
      <c r="CH196" s="4">
        <f t="shared" si="62"/>
        <v>2153.3071365673914</v>
      </c>
      <c r="CI196" s="4">
        <f t="shared" si="55"/>
        <v>35319.643760721025</v>
      </c>
      <c r="CK196" s="83">
        <f t="shared" si="72"/>
        <v>260.30458719812276</v>
      </c>
      <c r="CL196" s="1">
        <f t="shared" si="69"/>
        <v>1131.3016216755746</v>
      </c>
      <c r="CM196" s="1">
        <f t="shared" si="70"/>
        <v>870.99703447745173</v>
      </c>
      <c r="CN196" s="83">
        <f t="shared" si="71"/>
        <v>192444.42615546414</v>
      </c>
      <c r="CO196" s="74">
        <f t="shared" si="54"/>
        <v>158</v>
      </c>
    </row>
    <row r="197" spans="1:93" hidden="1" x14ac:dyDescent="0.35">
      <c r="A197" s="74">
        <f t="shared" si="63"/>
        <v>159</v>
      </c>
      <c r="B197" s="75">
        <f t="shared" si="64"/>
        <v>3.5000000000000003E-2</v>
      </c>
      <c r="C197" s="76">
        <f t="shared" si="65"/>
        <v>140.42559068051648</v>
      </c>
      <c r="D197" s="77">
        <f t="shared" si="66"/>
        <v>2262.6032433511491</v>
      </c>
      <c r="E197" s="76">
        <f t="shared" si="52"/>
        <v>0</v>
      </c>
      <c r="F197" s="76"/>
      <c r="G197" s="76">
        <f t="shared" si="76"/>
        <v>0</v>
      </c>
      <c r="H197" s="76">
        <f t="shared" si="67"/>
        <v>2122.1776526706326</v>
      </c>
      <c r="I197" s="91">
        <f t="shared" si="68"/>
        <v>46023.739152077869</v>
      </c>
      <c r="J197" s="16"/>
      <c r="M197" s="95"/>
      <c r="N197" s="85"/>
      <c r="O197" s="87">
        <f t="shared" si="78"/>
        <v>11196.137872760228</v>
      </c>
      <c r="P197" s="41"/>
      <c r="Q197" s="80">
        <f t="shared" si="74"/>
        <v>46023.739152077869</v>
      </c>
      <c r="R197" s="18"/>
      <c r="S197" s="90">
        <f>SUM($C$39:C197)</f>
        <v>89277.654844910765</v>
      </c>
      <c r="T197" s="81"/>
      <c r="U197" s="80">
        <f>SUM($CD$31:CD191)</f>
        <v>89277.654844910765</v>
      </c>
      <c r="V197" s="18"/>
      <c r="W197" s="18"/>
      <c r="X197" s="18"/>
      <c r="AC197" s="3" t="s">
        <v>45</v>
      </c>
      <c r="CB197">
        <f t="shared" si="61"/>
        <v>165</v>
      </c>
      <c r="CC197" s="2">
        <f t="shared" si="57"/>
        <v>3.5000000000000003E-2</v>
      </c>
      <c r="CD197" s="4">
        <f t="shared" si="58"/>
        <v>103.01562763543633</v>
      </c>
      <c r="CE197" s="1">
        <f t="shared" si="59"/>
        <v>2262.6032433511491</v>
      </c>
      <c r="CF197" s="4">
        <f t="shared" si="60"/>
        <v>0</v>
      </c>
      <c r="CG197" s="4">
        <f t="shared" si="75"/>
        <v>0</v>
      </c>
      <c r="CH197" s="4">
        <f t="shared" si="62"/>
        <v>2159.5876157157127</v>
      </c>
      <c r="CI197" s="4">
        <f t="shared" si="55"/>
        <v>33160.056145005314</v>
      </c>
      <c r="CK197" s="83">
        <f t="shared" si="72"/>
        <v>259.13176549683681</v>
      </c>
      <c r="CL197" s="1">
        <f t="shared" si="69"/>
        <v>1131.3016216755746</v>
      </c>
      <c r="CM197" s="1">
        <f t="shared" si="70"/>
        <v>872.16985617873775</v>
      </c>
      <c r="CN197" s="83">
        <f t="shared" si="71"/>
        <v>191572.25629928539</v>
      </c>
      <c r="CO197" s="74">
        <f t="shared" si="54"/>
        <v>159</v>
      </c>
    </row>
    <row r="198" spans="1:93" hidden="1" x14ac:dyDescent="0.35">
      <c r="A198" s="74">
        <f t="shared" si="63"/>
        <v>160</v>
      </c>
      <c r="B198" s="75">
        <f t="shared" si="64"/>
        <v>3.5000000000000003E-2</v>
      </c>
      <c r="C198" s="76">
        <f t="shared" si="65"/>
        <v>134.23590586022712</v>
      </c>
      <c r="D198" s="77">
        <f t="shared" si="66"/>
        <v>2262.6032433511491</v>
      </c>
      <c r="E198" s="76">
        <f t="shared" si="52"/>
        <v>0</v>
      </c>
      <c r="F198" s="76"/>
      <c r="G198" s="76">
        <f t="shared" si="76"/>
        <v>0</v>
      </c>
      <c r="H198" s="76">
        <f t="shared" si="67"/>
        <v>2128.3673374909222</v>
      </c>
      <c r="I198" s="91">
        <f t="shared" si="68"/>
        <v>43895.37181458695</v>
      </c>
      <c r="J198" s="16"/>
      <c r="M198" s="95"/>
      <c r="N198" s="85"/>
      <c r="O198" s="87">
        <f t="shared" si="78"/>
        <v>9952.1225535646481</v>
      </c>
      <c r="P198" s="41"/>
      <c r="Q198" s="80">
        <f t="shared" si="74"/>
        <v>43895.37181458695</v>
      </c>
      <c r="R198" s="18"/>
      <c r="S198" s="90">
        <f>SUM($C$39:C198)</f>
        <v>89411.890750770996</v>
      </c>
      <c r="T198" s="81"/>
      <c r="U198" s="80">
        <f>SUM($CD$31:CD192)</f>
        <v>89411.890750770996</v>
      </c>
      <c r="V198" s="18"/>
      <c r="W198" s="18"/>
      <c r="X198" s="18"/>
      <c r="AC198" s="3" t="s">
        <v>45</v>
      </c>
      <c r="CB198">
        <f t="shared" si="61"/>
        <v>166</v>
      </c>
      <c r="CC198" s="2">
        <f t="shared" si="57"/>
        <v>3.5000000000000003E-2</v>
      </c>
      <c r="CD198" s="4">
        <f t="shared" si="58"/>
        <v>96.716830422932176</v>
      </c>
      <c r="CE198" s="1">
        <f t="shared" si="59"/>
        <v>2262.6032433511491</v>
      </c>
      <c r="CF198" s="4">
        <f t="shared" si="60"/>
        <v>0</v>
      </c>
      <c r="CG198" s="4">
        <f t="shared" si="75"/>
        <v>0</v>
      </c>
      <c r="CH198" s="4">
        <f t="shared" si="62"/>
        <v>2165.8864129282169</v>
      </c>
      <c r="CI198" s="4">
        <f t="shared" si="55"/>
        <v>30994.169732077098</v>
      </c>
      <c r="CK198" s="83">
        <f t="shared" si="72"/>
        <v>257.95736455855166</v>
      </c>
      <c r="CL198" s="1">
        <f t="shared" si="69"/>
        <v>1131.3016216755746</v>
      </c>
      <c r="CM198" s="1">
        <f t="shared" si="70"/>
        <v>873.34425711702283</v>
      </c>
      <c r="CN198" s="83">
        <f t="shared" si="71"/>
        <v>190698.91204216838</v>
      </c>
      <c r="CO198" s="74">
        <f t="shared" si="54"/>
        <v>160</v>
      </c>
    </row>
    <row r="199" spans="1:93" hidden="1" x14ac:dyDescent="0.35">
      <c r="A199" s="74">
        <f t="shared" si="63"/>
        <v>161</v>
      </c>
      <c r="B199" s="75">
        <f t="shared" si="64"/>
        <v>3.5000000000000003E-2</v>
      </c>
      <c r="C199" s="76">
        <f t="shared" si="65"/>
        <v>128.02816779254528</v>
      </c>
      <c r="D199" s="77">
        <f t="shared" si="66"/>
        <v>2262.6032433511491</v>
      </c>
      <c r="E199" s="76">
        <f t="shared" si="52"/>
        <v>0</v>
      </c>
      <c r="F199" s="76"/>
      <c r="G199" s="76">
        <f t="shared" si="76"/>
        <v>0</v>
      </c>
      <c r="H199" s="76">
        <f t="shared" si="67"/>
        <v>2134.5750755586037</v>
      </c>
      <c r="I199" s="91">
        <f t="shared" si="68"/>
        <v>41760.796739028345</v>
      </c>
      <c r="J199" s="16"/>
      <c r="M199" s="95"/>
      <c r="N199" s="85"/>
      <c r="O199" s="87">
        <f t="shared" si="78"/>
        <v>8708.1072343690685</v>
      </c>
      <c r="P199" s="41"/>
      <c r="Q199" s="80">
        <f t="shared" si="74"/>
        <v>41760.796739028345</v>
      </c>
      <c r="R199" s="18"/>
      <c r="S199" s="90">
        <f>SUM($C$39:C199)</f>
        <v>89539.918918563548</v>
      </c>
      <c r="T199" s="81"/>
      <c r="U199" s="80">
        <f>SUM($CD$31:CD193)</f>
        <v>89539.918918563548</v>
      </c>
      <c r="V199" s="18"/>
      <c r="W199" s="18"/>
      <c r="X199" s="18"/>
      <c r="AC199" s="3" t="s">
        <v>45</v>
      </c>
      <c r="CB199">
        <f t="shared" si="61"/>
        <v>167</v>
      </c>
      <c r="CC199" s="2">
        <f t="shared" si="57"/>
        <v>3.5000000000000003E-2</v>
      </c>
      <c r="CD199" s="4">
        <f t="shared" si="58"/>
        <v>90.399661718558207</v>
      </c>
      <c r="CE199" s="1">
        <f t="shared" si="59"/>
        <v>2262.6032433511491</v>
      </c>
      <c r="CF199" s="4">
        <f t="shared" si="60"/>
        <v>0</v>
      </c>
      <c r="CG199" s="4">
        <f t="shared" si="75"/>
        <v>0</v>
      </c>
      <c r="CH199" s="4">
        <f t="shared" si="62"/>
        <v>2172.2035816325911</v>
      </c>
      <c r="CI199" s="4">
        <f t="shared" si="55"/>
        <v>28821.966150444507</v>
      </c>
      <c r="CK199" s="83">
        <f t="shared" si="72"/>
        <v>256.78138225678089</v>
      </c>
      <c r="CL199" s="1">
        <f t="shared" si="69"/>
        <v>1131.3016216755746</v>
      </c>
      <c r="CM199" s="1">
        <f t="shared" si="70"/>
        <v>874.52023941879361</v>
      </c>
      <c r="CN199" s="83">
        <f t="shared" si="71"/>
        <v>189824.3918027496</v>
      </c>
      <c r="CO199" s="74">
        <f t="shared" si="54"/>
        <v>161</v>
      </c>
    </row>
    <row r="200" spans="1:93" hidden="1" x14ac:dyDescent="0.35">
      <c r="A200" s="74">
        <f t="shared" si="63"/>
        <v>162</v>
      </c>
      <c r="B200" s="75">
        <f t="shared" si="64"/>
        <v>3.5000000000000003E-2</v>
      </c>
      <c r="C200" s="76">
        <f t="shared" si="65"/>
        <v>121.80232382216602</v>
      </c>
      <c r="D200" s="77">
        <f t="shared" si="66"/>
        <v>2262.6032433511491</v>
      </c>
      <c r="E200" s="76">
        <f t="shared" si="52"/>
        <v>0</v>
      </c>
      <c r="F200" s="76"/>
      <c r="G200" s="76">
        <f t="shared" si="76"/>
        <v>0</v>
      </c>
      <c r="H200" s="76">
        <f t="shared" si="67"/>
        <v>2140.8009195289833</v>
      </c>
      <c r="I200" s="91">
        <f t="shared" si="68"/>
        <v>39619.99581949936</v>
      </c>
      <c r="J200" s="16"/>
      <c r="M200" s="95"/>
      <c r="N200" s="85"/>
      <c r="O200" s="87">
        <f t="shared" si="78"/>
        <v>7464.0919151734879</v>
      </c>
      <c r="P200" s="41"/>
      <c r="Q200" s="80">
        <f t="shared" si="74"/>
        <v>39619.99581949936</v>
      </c>
      <c r="R200" s="18"/>
      <c r="S200" s="90">
        <f>SUM($C$39:C200)</f>
        <v>89661.721242385713</v>
      </c>
      <c r="T200" s="81"/>
      <c r="U200" s="80">
        <f>SUM($CD$31:CD194)</f>
        <v>89661.721242385713</v>
      </c>
      <c r="V200" s="18"/>
      <c r="W200" s="18"/>
      <c r="X200" s="18"/>
      <c r="AC200" s="3" t="s">
        <v>45</v>
      </c>
      <c r="CB200">
        <f t="shared" si="61"/>
        <v>168</v>
      </c>
      <c r="CC200" s="2">
        <f t="shared" si="57"/>
        <v>3.5000000000000003E-2</v>
      </c>
      <c r="CD200" s="4">
        <f t="shared" si="58"/>
        <v>84.064067938796484</v>
      </c>
      <c r="CE200" s="1">
        <f t="shared" si="59"/>
        <v>2262.6032433511491</v>
      </c>
      <c r="CF200" s="4">
        <f t="shared" si="60"/>
        <v>0</v>
      </c>
      <c r="CG200" s="4">
        <f t="shared" si="75"/>
        <v>0</v>
      </c>
      <c r="CH200" s="4">
        <f t="shared" si="62"/>
        <v>2178.5391754123525</v>
      </c>
      <c r="CI200" s="4">
        <f t="shared" si="55"/>
        <v>26643.426975032155</v>
      </c>
      <c r="CK200" s="83">
        <f t="shared" si="72"/>
        <v>255.60381646217465</v>
      </c>
      <c r="CL200" s="1">
        <f t="shared" si="69"/>
        <v>1131.3016216755746</v>
      </c>
      <c r="CM200" s="1">
        <f t="shared" si="70"/>
        <v>875.69780521339987</v>
      </c>
      <c r="CN200" s="83">
        <f t="shared" si="71"/>
        <v>188948.6939975362</v>
      </c>
      <c r="CO200" s="74">
        <f t="shared" si="54"/>
        <v>162</v>
      </c>
    </row>
    <row r="201" spans="1:93" hidden="1" x14ac:dyDescent="0.35">
      <c r="A201" s="74">
        <f t="shared" si="63"/>
        <v>163</v>
      </c>
      <c r="B201" s="75">
        <f t="shared" si="64"/>
        <v>3.5000000000000003E-2</v>
      </c>
      <c r="C201" s="76">
        <f t="shared" si="65"/>
        <v>115.55832114020647</v>
      </c>
      <c r="D201" s="77">
        <f t="shared" si="66"/>
        <v>2262.6032433511491</v>
      </c>
      <c r="E201" s="76">
        <f t="shared" ref="E201:E264" si="79">IF(D201&lt;I200,IF(I200&lt;1,"",$E$14),IF(D201&lt;E200,0,D201-(I200+C201)))</f>
        <v>0</v>
      </c>
      <c r="F201" s="76"/>
      <c r="G201" s="76">
        <f t="shared" si="76"/>
        <v>0</v>
      </c>
      <c r="H201" s="76">
        <f t="shared" si="67"/>
        <v>2147.0449222109428</v>
      </c>
      <c r="I201" s="91">
        <f t="shared" si="68"/>
        <v>37472.950897288414</v>
      </c>
      <c r="J201" s="16"/>
      <c r="M201" s="95"/>
      <c r="N201" s="85"/>
      <c r="O201" s="87">
        <f t="shared" si="78"/>
        <v>6220.0765959779073</v>
      </c>
      <c r="P201" s="41"/>
      <c r="Q201" s="80">
        <f t="shared" si="74"/>
        <v>37472.950897288414</v>
      </c>
      <c r="R201" s="18"/>
      <c r="S201" s="90">
        <f>SUM($C$39:C201)</f>
        <v>89777.279563525924</v>
      </c>
      <c r="T201" s="81"/>
      <c r="U201" s="80">
        <f>SUM($CD$31:CD195)</f>
        <v>89777.279563525924</v>
      </c>
      <c r="V201" s="18"/>
      <c r="W201" s="18"/>
      <c r="X201" s="18"/>
      <c r="AC201" s="3" t="s">
        <v>45</v>
      </c>
      <c r="CB201">
        <f t="shared" si="61"/>
        <v>169</v>
      </c>
      <c r="CC201" s="2">
        <f t="shared" si="57"/>
        <v>3.5000000000000003E-2</v>
      </c>
      <c r="CD201" s="4">
        <f t="shared" si="58"/>
        <v>77.709995343843786</v>
      </c>
      <c r="CE201" s="1">
        <f t="shared" si="59"/>
        <v>2262.6032433511491</v>
      </c>
      <c r="CF201" s="4">
        <f t="shared" si="60"/>
        <v>0</v>
      </c>
      <c r="CG201" s="4">
        <f t="shared" si="75"/>
        <v>0</v>
      </c>
      <c r="CH201" s="4">
        <f t="shared" si="62"/>
        <v>2184.8932480073054</v>
      </c>
      <c r="CI201" s="4">
        <f t="shared" si="55"/>
        <v>24458.533727024849</v>
      </c>
      <c r="CK201" s="83">
        <f t="shared" si="72"/>
        <v>254.42466504251578</v>
      </c>
      <c r="CL201" s="1">
        <f t="shared" si="69"/>
        <v>1131.3016216755746</v>
      </c>
      <c r="CM201" s="1">
        <f t="shared" si="70"/>
        <v>876.87695663305874</v>
      </c>
      <c r="CN201" s="83">
        <f t="shared" si="71"/>
        <v>188071.81704090314</v>
      </c>
      <c r="CO201" s="74">
        <f t="shared" si="54"/>
        <v>163</v>
      </c>
    </row>
    <row r="202" spans="1:93" hidden="1" x14ac:dyDescent="0.35">
      <c r="A202" s="74">
        <f t="shared" si="63"/>
        <v>164</v>
      </c>
      <c r="B202" s="75">
        <f t="shared" si="64"/>
        <v>3.5000000000000003E-2</v>
      </c>
      <c r="C202" s="76">
        <f t="shared" si="65"/>
        <v>109.29610678375788</v>
      </c>
      <c r="D202" s="77">
        <f t="shared" si="66"/>
        <v>2262.6032433511491</v>
      </c>
      <c r="E202" s="76">
        <f t="shared" si="79"/>
        <v>0</v>
      </c>
      <c r="F202" s="76"/>
      <c r="G202" s="76">
        <f t="shared" si="76"/>
        <v>0</v>
      </c>
      <c r="H202" s="76">
        <f t="shared" si="67"/>
        <v>2153.3071365673914</v>
      </c>
      <c r="I202" s="91">
        <f t="shared" si="68"/>
        <v>35319.643760721025</v>
      </c>
      <c r="J202" s="16"/>
      <c r="M202" s="95"/>
      <c r="N202" s="85"/>
      <c r="O202" s="87">
        <f t="shared" si="78"/>
        <v>4976.0612767823268</v>
      </c>
      <c r="P202" s="41"/>
      <c r="Q202" s="80">
        <f t="shared" si="74"/>
        <v>35319.643760721025</v>
      </c>
      <c r="R202" s="18"/>
      <c r="S202" s="90">
        <f>SUM($C$39:C202)</f>
        <v>89886.575670309685</v>
      </c>
      <c r="T202" s="81"/>
      <c r="U202" s="80">
        <f>SUM($CD$31:CD196)</f>
        <v>89886.575670309685</v>
      </c>
      <c r="V202" s="18"/>
      <c r="W202" s="18"/>
      <c r="X202" s="18"/>
      <c r="AC202" s="3" t="s">
        <v>45</v>
      </c>
      <c r="CB202">
        <f t="shared" si="61"/>
        <v>170</v>
      </c>
      <c r="CC202" s="2">
        <f t="shared" si="57"/>
        <v>3.5000000000000003E-2</v>
      </c>
      <c r="CD202" s="4">
        <f t="shared" si="58"/>
        <v>71.337390037155814</v>
      </c>
      <c r="CE202" s="1">
        <f t="shared" si="59"/>
        <v>2262.6032433511491</v>
      </c>
      <c r="CF202" s="4">
        <f t="shared" si="60"/>
        <v>0</v>
      </c>
      <c r="CG202" s="4">
        <f t="shared" si="75"/>
        <v>0</v>
      </c>
      <c r="CH202" s="4">
        <f t="shared" si="62"/>
        <v>2191.2658533139934</v>
      </c>
      <c r="CI202" s="4">
        <f t="shared" si="55"/>
        <v>22267.267873710854</v>
      </c>
      <c r="CK202" s="83">
        <f t="shared" si="72"/>
        <v>253.24392586271611</v>
      </c>
      <c r="CL202" s="1">
        <f t="shared" si="69"/>
        <v>1131.3016216755746</v>
      </c>
      <c r="CM202" s="1">
        <f t="shared" si="70"/>
        <v>878.05769581285847</v>
      </c>
      <c r="CN202" s="83">
        <f t="shared" si="71"/>
        <v>187193.75934509028</v>
      </c>
      <c r="CO202" s="74">
        <f t="shared" si="54"/>
        <v>164</v>
      </c>
    </row>
    <row r="203" spans="1:93" hidden="1" x14ac:dyDescent="0.35">
      <c r="A203" s="74">
        <f t="shared" si="63"/>
        <v>165</v>
      </c>
      <c r="B203" s="75">
        <f t="shared" si="64"/>
        <v>3.5000000000000003E-2</v>
      </c>
      <c r="C203" s="76">
        <f t="shared" si="65"/>
        <v>103.01562763543633</v>
      </c>
      <c r="D203" s="77">
        <f t="shared" si="66"/>
        <v>2262.6032433511491</v>
      </c>
      <c r="E203" s="76">
        <f t="shared" si="79"/>
        <v>0</v>
      </c>
      <c r="F203" s="76"/>
      <c r="G203" s="76">
        <f t="shared" si="76"/>
        <v>0</v>
      </c>
      <c r="H203" s="76">
        <f t="shared" si="67"/>
        <v>2159.5876157157127</v>
      </c>
      <c r="I203" s="91">
        <f t="shared" si="68"/>
        <v>33160.056145005314</v>
      </c>
      <c r="J203" s="16"/>
      <c r="M203" s="95"/>
      <c r="N203" s="85"/>
      <c r="O203" s="87">
        <f t="shared" si="78"/>
        <v>3732.0459575867462</v>
      </c>
      <c r="P203" s="41"/>
      <c r="Q203" s="80">
        <f t="shared" si="74"/>
        <v>33160.056145005314</v>
      </c>
      <c r="R203" s="18"/>
      <c r="S203" s="90">
        <f>SUM($C$39:C203)</f>
        <v>89989.591297945124</v>
      </c>
      <c r="T203" s="81"/>
      <c r="U203" s="80">
        <f>SUM($CD$31:CD197)</f>
        <v>89989.591297945124</v>
      </c>
      <c r="V203" s="18"/>
      <c r="W203" s="18"/>
      <c r="X203" s="18"/>
      <c r="AC203" s="3" t="s">
        <v>45</v>
      </c>
      <c r="CB203">
        <f t="shared" si="61"/>
        <v>171</v>
      </c>
      <c r="CC203" s="2">
        <f t="shared" si="57"/>
        <v>3.5000000000000003E-2</v>
      </c>
      <c r="CD203" s="4">
        <f t="shared" si="58"/>
        <v>64.946197964989992</v>
      </c>
      <c r="CE203" s="1">
        <f t="shared" si="59"/>
        <v>2262.6032433511491</v>
      </c>
      <c r="CF203" s="4">
        <f t="shared" si="60"/>
        <v>0</v>
      </c>
      <c r="CG203" s="4">
        <f t="shared" si="75"/>
        <v>0</v>
      </c>
      <c r="CH203" s="4">
        <f t="shared" si="62"/>
        <v>2197.6570453861591</v>
      </c>
      <c r="CI203" s="4">
        <f t="shared" si="55"/>
        <v>20069.610828324694</v>
      </c>
      <c r="CK203" s="83">
        <f t="shared" si="72"/>
        <v>252.06159678481256</v>
      </c>
      <c r="CL203" s="1">
        <f t="shared" si="69"/>
        <v>1131.3016216755746</v>
      </c>
      <c r="CM203" s="1">
        <f t="shared" si="70"/>
        <v>879.24002489076202</v>
      </c>
      <c r="CN203" s="83">
        <f t="shared" si="71"/>
        <v>186314.51932019953</v>
      </c>
      <c r="CO203" s="74">
        <f t="shared" si="54"/>
        <v>165</v>
      </c>
    </row>
    <row r="204" spans="1:93" hidden="1" x14ac:dyDescent="0.35">
      <c r="A204" s="74">
        <f t="shared" si="63"/>
        <v>166</v>
      </c>
      <c r="B204" s="75">
        <f t="shared" si="64"/>
        <v>3.5000000000000003E-2</v>
      </c>
      <c r="C204" s="76">
        <f t="shared" si="65"/>
        <v>96.716830422932176</v>
      </c>
      <c r="D204" s="77">
        <f t="shared" si="66"/>
        <v>2262.6032433511491</v>
      </c>
      <c r="E204" s="76">
        <f t="shared" si="79"/>
        <v>0</v>
      </c>
      <c r="F204" s="76"/>
      <c r="G204" s="76">
        <f t="shared" si="76"/>
        <v>0</v>
      </c>
      <c r="H204" s="76">
        <f t="shared" si="67"/>
        <v>2165.8864129282169</v>
      </c>
      <c r="I204" s="91">
        <f t="shared" si="68"/>
        <v>30994.169732077098</v>
      </c>
      <c r="J204" s="16"/>
      <c r="M204" s="95"/>
      <c r="N204" s="85"/>
      <c r="O204" s="87">
        <f t="shared" si="78"/>
        <v>2488.0306383911657</v>
      </c>
      <c r="P204" s="41"/>
      <c r="Q204" s="80">
        <f t="shared" si="74"/>
        <v>30994.169732077098</v>
      </c>
      <c r="R204" s="18"/>
      <c r="S204" s="90">
        <f>SUM($C$39:C204)</f>
        <v>90086.308128368051</v>
      </c>
      <c r="T204" s="81"/>
      <c r="U204" s="80">
        <f>SUM($CD$31:CD198)</f>
        <v>90086.308128368051</v>
      </c>
      <c r="V204" s="18"/>
      <c r="W204" s="18"/>
      <c r="X204" s="18"/>
      <c r="AC204" s="3" t="s">
        <v>45</v>
      </c>
      <c r="CB204">
        <f t="shared" si="61"/>
        <v>172</v>
      </c>
      <c r="CC204" s="2">
        <f t="shared" si="57"/>
        <v>3.5000000000000003E-2</v>
      </c>
      <c r="CD204" s="4">
        <f t="shared" si="58"/>
        <v>58.536364915947033</v>
      </c>
      <c r="CE204" s="1">
        <f t="shared" si="59"/>
        <v>2262.6032433511491</v>
      </c>
      <c r="CF204" s="4">
        <f t="shared" si="60"/>
        <v>0</v>
      </c>
      <c r="CG204" s="4">
        <f t="shared" si="75"/>
        <v>0</v>
      </c>
      <c r="CH204" s="4">
        <f t="shared" si="62"/>
        <v>2204.0668784352019</v>
      </c>
      <c r="CI204" s="4">
        <f t="shared" si="55"/>
        <v>17865.543949889492</v>
      </c>
      <c r="CK204" s="83">
        <f t="shared" si="72"/>
        <v>250.8776756679631</v>
      </c>
      <c r="CL204" s="1">
        <f t="shared" si="69"/>
        <v>1131.3016216755746</v>
      </c>
      <c r="CM204" s="1">
        <f t="shared" si="70"/>
        <v>880.42394600761145</v>
      </c>
      <c r="CN204" s="83">
        <f t="shared" si="71"/>
        <v>185434.09537419191</v>
      </c>
      <c r="CO204" s="74">
        <f t="shared" si="54"/>
        <v>166</v>
      </c>
    </row>
    <row r="205" spans="1:93" hidden="1" x14ac:dyDescent="0.35">
      <c r="A205" s="74">
        <f t="shared" si="63"/>
        <v>167</v>
      </c>
      <c r="B205" s="75">
        <f t="shared" si="64"/>
        <v>3.5000000000000003E-2</v>
      </c>
      <c r="C205" s="76">
        <f t="shared" si="65"/>
        <v>90.399661718558207</v>
      </c>
      <c r="D205" s="77">
        <f t="shared" si="66"/>
        <v>2262.6032433511491</v>
      </c>
      <c r="E205" s="76">
        <f t="shared" si="79"/>
        <v>0</v>
      </c>
      <c r="F205" s="76"/>
      <c r="G205" s="76">
        <f t="shared" si="76"/>
        <v>0</v>
      </c>
      <c r="H205" s="76">
        <f t="shared" si="67"/>
        <v>2172.2035816325911</v>
      </c>
      <c r="I205" s="91">
        <f t="shared" si="68"/>
        <v>28821.966150444507</v>
      </c>
      <c r="J205" s="16"/>
      <c r="M205" s="95"/>
      <c r="N205" s="85"/>
      <c r="O205" s="87">
        <f t="shared" si="78"/>
        <v>1244.0153191955851</v>
      </c>
      <c r="P205" s="41"/>
      <c r="Q205" s="80">
        <f t="shared" si="74"/>
        <v>28821.966150444507</v>
      </c>
      <c r="R205" s="18"/>
      <c r="S205" s="90">
        <f>SUM($C$39:C205)</f>
        <v>90176.707790086613</v>
      </c>
      <c r="T205" s="81"/>
      <c r="U205" s="80">
        <f>SUM($CD$31:CD199)</f>
        <v>90176.707790086613</v>
      </c>
      <c r="V205" s="18"/>
      <c r="W205" s="18"/>
      <c r="X205" s="18"/>
      <c r="AC205" s="3" t="s">
        <v>45</v>
      </c>
      <c r="CB205">
        <f t="shared" si="61"/>
        <v>173</v>
      </c>
      <c r="CC205" s="2">
        <f t="shared" si="57"/>
        <v>3.5000000000000003E-2</v>
      </c>
      <c r="CD205" s="4">
        <f t="shared" si="58"/>
        <v>52.107836520511029</v>
      </c>
      <c r="CE205" s="1">
        <f t="shared" si="59"/>
        <v>2262.6032433511491</v>
      </c>
      <c r="CF205" s="4">
        <f t="shared" si="60"/>
        <v>0</v>
      </c>
      <c r="CG205" s="4">
        <f t="shared" si="75"/>
        <v>0</v>
      </c>
      <c r="CH205" s="4">
        <f t="shared" si="62"/>
        <v>2210.4954068306379</v>
      </c>
      <c r="CI205" s="4">
        <f t="shared" si="55"/>
        <v>15655.048543058854</v>
      </c>
      <c r="CK205" s="83">
        <f t="shared" si="72"/>
        <v>249.69216036844313</v>
      </c>
      <c r="CL205" s="1">
        <f t="shared" si="69"/>
        <v>1131.3016216755746</v>
      </c>
      <c r="CM205" s="1">
        <f t="shared" si="70"/>
        <v>881.60946130713137</v>
      </c>
      <c r="CN205" s="83">
        <f t="shared" si="71"/>
        <v>184552.48591288479</v>
      </c>
      <c r="CO205" s="74">
        <f t="shared" si="54"/>
        <v>167</v>
      </c>
    </row>
    <row r="206" spans="1:93" hidden="1" x14ac:dyDescent="0.35">
      <c r="A206" s="74">
        <f t="shared" si="63"/>
        <v>168</v>
      </c>
      <c r="B206" s="75">
        <f t="shared" si="64"/>
        <v>3.5000000000000003E-2</v>
      </c>
      <c r="C206" s="76">
        <f t="shared" si="65"/>
        <v>84.064067938796484</v>
      </c>
      <c r="D206" s="77">
        <f t="shared" si="66"/>
        <v>2262.6032433511491</v>
      </c>
      <c r="E206" s="76">
        <f t="shared" si="79"/>
        <v>0</v>
      </c>
      <c r="F206" s="76"/>
      <c r="G206" s="76">
        <f t="shared" si="76"/>
        <v>0</v>
      </c>
      <c r="H206" s="76">
        <f t="shared" si="67"/>
        <v>2178.5391754123525</v>
      </c>
      <c r="I206" s="91">
        <f t="shared" si="68"/>
        <v>26643.426975032155</v>
      </c>
      <c r="J206" s="16"/>
      <c r="M206" s="95"/>
      <c r="N206" s="85" t="s">
        <v>45</v>
      </c>
      <c r="O206" s="87">
        <f>CN402</f>
        <v>0</v>
      </c>
      <c r="P206" s="41"/>
      <c r="Q206" s="80">
        <f t="shared" si="74"/>
        <v>26643.426975032155</v>
      </c>
      <c r="R206" s="18"/>
      <c r="S206" s="90">
        <f>SUM($C$39:C206)</f>
        <v>90260.771858025415</v>
      </c>
      <c r="T206" s="81">
        <v>14</v>
      </c>
      <c r="U206" s="80">
        <f>SUM($CD$31:CD200)</f>
        <v>90260.771858025415</v>
      </c>
      <c r="V206" s="18"/>
      <c r="W206" s="18"/>
      <c r="X206" s="18"/>
      <c r="AC206" s="3" t="s">
        <v>45</v>
      </c>
      <c r="CB206">
        <f t="shared" si="61"/>
        <v>174</v>
      </c>
      <c r="CC206" s="2">
        <f t="shared" si="57"/>
        <v>3.5000000000000003E-2</v>
      </c>
      <c r="CD206" s="4">
        <f t="shared" si="58"/>
        <v>45.660558250588323</v>
      </c>
      <c r="CE206" s="1">
        <f t="shared" si="59"/>
        <v>2262.6032433511491</v>
      </c>
      <c r="CF206" s="4">
        <f t="shared" si="60"/>
        <v>0</v>
      </c>
      <c r="CG206" s="4">
        <f t="shared" si="75"/>
        <v>0</v>
      </c>
      <c r="CH206" s="4">
        <f t="shared" si="62"/>
        <v>2216.942685100561</v>
      </c>
      <c r="CI206" s="4">
        <f t="shared" si="55"/>
        <v>13438.105857958293</v>
      </c>
      <c r="CK206" s="83">
        <f t="shared" si="72"/>
        <v>248.50504873964141</v>
      </c>
      <c r="CL206" s="1">
        <f t="shared" si="69"/>
        <v>1131.3016216755746</v>
      </c>
      <c r="CM206" s="1">
        <f t="shared" si="70"/>
        <v>882.79657293593311</v>
      </c>
      <c r="CN206" s="83">
        <f t="shared" si="71"/>
        <v>183669.68933994885</v>
      </c>
      <c r="CO206" s="74">
        <f t="shared" si="54"/>
        <v>168</v>
      </c>
    </row>
    <row r="207" spans="1:93" hidden="1" x14ac:dyDescent="0.35">
      <c r="A207" s="74">
        <f t="shared" si="63"/>
        <v>169</v>
      </c>
      <c r="B207" s="75">
        <f t="shared" si="64"/>
        <v>3.5000000000000003E-2</v>
      </c>
      <c r="C207" s="76">
        <f t="shared" si="65"/>
        <v>77.709995343843786</v>
      </c>
      <c r="D207" s="77">
        <f t="shared" si="66"/>
        <v>2262.6032433511491</v>
      </c>
      <c r="E207" s="76">
        <f t="shared" si="79"/>
        <v>0</v>
      </c>
      <c r="F207" s="76"/>
      <c r="G207" s="76">
        <f t="shared" si="76"/>
        <v>0</v>
      </c>
      <c r="H207" s="76">
        <f t="shared" si="67"/>
        <v>2184.8932480073054</v>
      </c>
      <c r="I207" s="91">
        <f t="shared" si="68"/>
        <v>24458.533727024849</v>
      </c>
      <c r="J207" s="16"/>
      <c r="M207" s="95"/>
      <c r="N207" s="85"/>
      <c r="O207" s="87">
        <f>O206-($O$206-$O$218)/12</f>
        <v>0</v>
      </c>
      <c r="P207" s="41"/>
      <c r="Q207" s="80">
        <f t="shared" si="74"/>
        <v>24458.533727024849</v>
      </c>
      <c r="R207" s="18"/>
      <c r="S207" s="90">
        <f>SUM($C$39:C207)</f>
        <v>90338.48185336926</v>
      </c>
      <c r="T207" s="81"/>
      <c r="U207" s="80">
        <f>SUM($CD$31:CD201)</f>
        <v>90338.48185336926</v>
      </c>
      <c r="V207" s="18"/>
      <c r="W207" s="18"/>
      <c r="X207" s="18"/>
      <c r="AC207" s="3" t="s">
        <v>45</v>
      </c>
      <c r="CB207">
        <f t="shared" si="61"/>
        <v>175</v>
      </c>
      <c r="CC207" s="2">
        <f t="shared" si="57"/>
        <v>3.5000000000000003E-2</v>
      </c>
      <c r="CD207" s="4">
        <f t="shared" si="58"/>
        <v>39.19447541904502</v>
      </c>
      <c r="CE207" s="1">
        <f t="shared" si="59"/>
        <v>2262.6032433511491</v>
      </c>
      <c r="CF207" s="4">
        <f t="shared" si="60"/>
        <v>0</v>
      </c>
      <c r="CG207" s="4">
        <f t="shared" si="75"/>
        <v>0</v>
      </c>
      <c r="CH207" s="4">
        <f t="shared" si="62"/>
        <v>2223.4087679321042</v>
      </c>
      <c r="CI207" s="4">
        <f t="shared" si="55"/>
        <v>11214.697090026189</v>
      </c>
      <c r="CK207" s="83">
        <f t="shared" si="72"/>
        <v>247.31633863205616</v>
      </c>
      <c r="CL207" s="1">
        <f t="shared" si="69"/>
        <v>1131.3016216755746</v>
      </c>
      <c r="CM207" s="1">
        <f t="shared" si="70"/>
        <v>883.98528304351839</v>
      </c>
      <c r="CN207" s="83">
        <f t="shared" si="71"/>
        <v>182785.70405690532</v>
      </c>
      <c r="CO207" s="74">
        <f t="shared" si="54"/>
        <v>169</v>
      </c>
    </row>
    <row r="208" spans="1:93" hidden="1" x14ac:dyDescent="0.35">
      <c r="A208" s="74">
        <f t="shared" si="63"/>
        <v>170</v>
      </c>
      <c r="B208" s="75">
        <f t="shared" si="64"/>
        <v>3.5000000000000003E-2</v>
      </c>
      <c r="C208" s="76">
        <f t="shared" si="65"/>
        <v>71.337390037155814</v>
      </c>
      <c r="D208" s="77">
        <f t="shared" si="66"/>
        <v>2262.6032433511491</v>
      </c>
      <c r="E208" s="76">
        <f t="shared" si="79"/>
        <v>0</v>
      </c>
      <c r="F208" s="76"/>
      <c r="G208" s="76">
        <f t="shared" si="76"/>
        <v>0</v>
      </c>
      <c r="H208" s="76">
        <f t="shared" si="67"/>
        <v>2191.2658533139934</v>
      </c>
      <c r="I208" s="91">
        <f t="shared" si="68"/>
        <v>22267.267873710854</v>
      </c>
      <c r="J208" s="16"/>
      <c r="M208" s="95"/>
      <c r="N208" s="85"/>
      <c r="O208" s="87">
        <f t="shared" ref="O208:O217" si="80">O207-($O$206-$O$218)/12</f>
        <v>0</v>
      </c>
      <c r="P208" s="41"/>
      <c r="Q208" s="80">
        <f t="shared" si="74"/>
        <v>22267.267873710854</v>
      </c>
      <c r="R208" s="18"/>
      <c r="S208" s="90">
        <f>SUM($C$39:C208)</f>
        <v>90409.819243406411</v>
      </c>
      <c r="T208" s="81"/>
      <c r="U208" s="80">
        <f>SUM($CD$31:CD202)</f>
        <v>90409.819243406411</v>
      </c>
      <c r="V208" s="18"/>
      <c r="W208" s="18"/>
      <c r="X208" s="18"/>
      <c r="AC208" s="3" t="s">
        <v>45</v>
      </c>
      <c r="CB208">
        <f t="shared" si="61"/>
        <v>176</v>
      </c>
      <c r="CC208" s="2">
        <f t="shared" si="57"/>
        <v>3.5000000000000003E-2</v>
      </c>
      <c r="CD208" s="4">
        <f t="shared" si="58"/>
        <v>32.709533179243053</v>
      </c>
      <c r="CE208" s="1">
        <f t="shared" si="59"/>
        <v>2262.6032433511491</v>
      </c>
      <c r="CF208" s="4">
        <f t="shared" si="60"/>
        <v>0</v>
      </c>
      <c r="CG208" s="4">
        <f t="shared" si="75"/>
        <v>0</v>
      </c>
      <c r="CH208" s="4">
        <f t="shared" si="62"/>
        <v>2229.8937101719062</v>
      </c>
      <c r="CI208" s="4">
        <f t="shared" si="55"/>
        <v>8984.8033798542838</v>
      </c>
      <c r="CK208" s="83">
        <f t="shared" si="72"/>
        <v>246.12602789329128</v>
      </c>
      <c r="CL208" s="1">
        <f t="shared" si="69"/>
        <v>1131.3016216755746</v>
      </c>
      <c r="CM208" s="1">
        <f t="shared" si="70"/>
        <v>885.17559378228327</v>
      </c>
      <c r="CN208" s="83">
        <f t="shared" si="71"/>
        <v>181900.52846312305</v>
      </c>
      <c r="CO208" s="74">
        <f t="shared" si="54"/>
        <v>170</v>
      </c>
    </row>
    <row r="209" spans="1:93" hidden="1" x14ac:dyDescent="0.35">
      <c r="A209" s="74">
        <f t="shared" si="63"/>
        <v>171</v>
      </c>
      <c r="B209" s="75">
        <f t="shared" si="64"/>
        <v>3.5000000000000003E-2</v>
      </c>
      <c r="C209" s="76">
        <f t="shared" si="65"/>
        <v>64.946197964989992</v>
      </c>
      <c r="D209" s="77">
        <f t="shared" si="66"/>
        <v>2262.6032433511491</v>
      </c>
      <c r="E209" s="76">
        <f t="shared" si="79"/>
        <v>0</v>
      </c>
      <c r="F209" s="76"/>
      <c r="G209" s="76">
        <f t="shared" si="76"/>
        <v>0</v>
      </c>
      <c r="H209" s="76">
        <f t="shared" si="67"/>
        <v>2197.6570453861591</v>
      </c>
      <c r="I209" s="91">
        <f t="shared" si="68"/>
        <v>20069.610828324694</v>
      </c>
      <c r="J209" s="16"/>
      <c r="M209" s="95"/>
      <c r="N209" s="85"/>
      <c r="O209" s="87">
        <f t="shared" si="80"/>
        <v>0</v>
      </c>
      <c r="P209" s="41"/>
      <c r="Q209" s="80">
        <f t="shared" si="74"/>
        <v>20069.610828324694</v>
      </c>
      <c r="R209" s="18"/>
      <c r="S209" s="90">
        <f>SUM($C$39:C209)</f>
        <v>90474.765441371404</v>
      </c>
      <c r="T209" s="81"/>
      <c r="U209" s="80">
        <f>SUM($CD$31:CD203)</f>
        <v>90474.765441371404</v>
      </c>
      <c r="V209" s="18"/>
      <c r="W209" s="18"/>
      <c r="X209" s="18"/>
      <c r="AC209" s="3" t="s">
        <v>45</v>
      </c>
      <c r="CB209">
        <f t="shared" si="61"/>
        <v>177</v>
      </c>
      <c r="CC209" s="2">
        <f t="shared" si="57"/>
        <v>3.5000000000000003E-2</v>
      </c>
      <c r="CD209" s="4">
        <f t="shared" si="58"/>
        <v>26.205676524574994</v>
      </c>
      <c r="CE209" s="1">
        <f t="shared" si="59"/>
        <v>2262.6032433511491</v>
      </c>
      <c r="CF209" s="4">
        <f t="shared" si="60"/>
        <v>0</v>
      </c>
      <c r="CG209" s="4">
        <f t="shared" si="75"/>
        <v>0</v>
      </c>
      <c r="CH209" s="4">
        <f t="shared" si="62"/>
        <v>2236.3975668265739</v>
      </c>
      <c r="CI209" s="4">
        <f t="shared" si="55"/>
        <v>6748.4058130277099</v>
      </c>
      <c r="CK209" s="83">
        <f t="shared" si="72"/>
        <v>244.93411436805249</v>
      </c>
      <c r="CL209" s="1">
        <f t="shared" si="69"/>
        <v>1131.3016216755746</v>
      </c>
      <c r="CM209" s="1">
        <f t="shared" si="70"/>
        <v>886.36750730752203</v>
      </c>
      <c r="CN209" s="83">
        <f t="shared" si="71"/>
        <v>181014.16095581552</v>
      </c>
      <c r="CO209" s="74">
        <f t="shared" si="54"/>
        <v>171</v>
      </c>
    </row>
    <row r="210" spans="1:93" hidden="1" x14ac:dyDescent="0.35">
      <c r="A210" s="74">
        <f t="shared" si="63"/>
        <v>172</v>
      </c>
      <c r="B210" s="75">
        <f t="shared" si="64"/>
        <v>3.5000000000000003E-2</v>
      </c>
      <c r="C210" s="76">
        <f t="shared" si="65"/>
        <v>58.536364915947033</v>
      </c>
      <c r="D210" s="77">
        <f t="shared" si="66"/>
        <v>2262.6032433511491</v>
      </c>
      <c r="E210" s="76">
        <f t="shared" si="79"/>
        <v>0</v>
      </c>
      <c r="F210" s="76"/>
      <c r="G210" s="76">
        <f t="shared" si="76"/>
        <v>0</v>
      </c>
      <c r="H210" s="76">
        <f t="shared" si="67"/>
        <v>2204.0668784352019</v>
      </c>
      <c r="I210" s="91">
        <f t="shared" si="68"/>
        <v>17865.543949889492</v>
      </c>
      <c r="J210" s="16"/>
      <c r="M210" s="95"/>
      <c r="N210" s="85"/>
      <c r="O210" s="87">
        <f t="shared" si="80"/>
        <v>0</v>
      </c>
      <c r="P210" s="41"/>
      <c r="Q210" s="80">
        <f t="shared" si="74"/>
        <v>17865.543949889492</v>
      </c>
      <c r="R210" s="18"/>
      <c r="S210" s="90">
        <f>SUM($C$39:C210)</f>
        <v>90533.301806287345</v>
      </c>
      <c r="T210" s="81"/>
      <c r="U210" s="80">
        <f>SUM($CD$31:CD204)</f>
        <v>90533.301806287345</v>
      </c>
      <c r="V210" s="18"/>
      <c r="W210" s="18"/>
      <c r="X210" s="18"/>
      <c r="AC210" s="3" t="s">
        <v>45</v>
      </c>
      <c r="CB210">
        <f t="shared" si="61"/>
        <v>178</v>
      </c>
      <c r="CC210" s="2">
        <f t="shared" si="57"/>
        <v>3.5000000000000003E-2</v>
      </c>
      <c r="CD210" s="4">
        <f t="shared" si="58"/>
        <v>19.682850287997489</v>
      </c>
      <c r="CE210" s="1">
        <f t="shared" si="59"/>
        <v>2262.6032433511491</v>
      </c>
      <c r="CF210" s="4">
        <f t="shared" si="60"/>
        <v>0</v>
      </c>
      <c r="CG210" s="4">
        <f t="shared" si="75"/>
        <v>0</v>
      </c>
      <c r="CH210" s="4">
        <f t="shared" si="62"/>
        <v>2242.9203930631516</v>
      </c>
      <c r="CI210" s="4">
        <f t="shared" si="55"/>
        <v>4505.4854199645579</v>
      </c>
      <c r="CK210" s="83">
        <f t="shared" si="72"/>
        <v>243.74059589814325</v>
      </c>
      <c r="CL210" s="1">
        <f t="shared" si="69"/>
        <v>1131.3016216755746</v>
      </c>
      <c r="CM210" s="1">
        <f t="shared" si="70"/>
        <v>887.56102577743127</v>
      </c>
      <c r="CN210" s="83">
        <f t="shared" si="71"/>
        <v>180126.59993003809</v>
      </c>
      <c r="CO210" s="74">
        <f t="shared" si="54"/>
        <v>172</v>
      </c>
    </row>
    <row r="211" spans="1:93" hidden="1" x14ac:dyDescent="0.35">
      <c r="A211" s="74">
        <f t="shared" si="63"/>
        <v>173</v>
      </c>
      <c r="B211" s="75">
        <f t="shared" si="64"/>
        <v>3.5000000000000003E-2</v>
      </c>
      <c r="C211" s="76">
        <f t="shared" si="65"/>
        <v>52.107836520511029</v>
      </c>
      <c r="D211" s="77">
        <f t="shared" si="66"/>
        <v>2262.6032433511491</v>
      </c>
      <c r="E211" s="76">
        <f t="shared" si="79"/>
        <v>0</v>
      </c>
      <c r="F211" s="76"/>
      <c r="G211" s="76">
        <f t="shared" si="76"/>
        <v>0</v>
      </c>
      <c r="H211" s="76">
        <f t="shared" si="67"/>
        <v>2210.4954068306379</v>
      </c>
      <c r="I211" s="91">
        <f t="shared" si="68"/>
        <v>15655.048543058854</v>
      </c>
      <c r="J211" s="16"/>
      <c r="M211" s="95"/>
      <c r="N211" s="85"/>
      <c r="O211" s="87">
        <f t="shared" si="80"/>
        <v>0</v>
      </c>
      <c r="P211" s="41"/>
      <c r="Q211" s="80">
        <f t="shared" si="74"/>
        <v>15655.048543058854</v>
      </c>
      <c r="R211" s="18"/>
      <c r="S211" s="90">
        <f>SUM($C$39:C211)</f>
        <v>90585.409642807863</v>
      </c>
      <c r="T211" s="81"/>
      <c r="U211" s="80">
        <f>SUM($CD$31:CD205)</f>
        <v>90585.409642807863</v>
      </c>
      <c r="V211" s="18"/>
      <c r="W211" s="18"/>
      <c r="X211" s="18"/>
      <c r="AC211" s="3" t="s">
        <v>45</v>
      </c>
      <c r="CB211">
        <f t="shared" si="61"/>
        <v>179</v>
      </c>
      <c r="CC211" s="2">
        <f t="shared" si="57"/>
        <v>3.5000000000000003E-2</v>
      </c>
      <c r="CD211" s="4">
        <f t="shared" si="58"/>
        <v>13.140999141563295</v>
      </c>
      <c r="CE211" s="1">
        <f t="shared" si="59"/>
        <v>2262.6032433511491</v>
      </c>
      <c r="CF211" s="4">
        <f t="shared" si="60"/>
        <v>0</v>
      </c>
      <c r="CG211" s="4">
        <f t="shared" si="75"/>
        <v>0</v>
      </c>
      <c r="CH211" s="4">
        <f t="shared" si="62"/>
        <v>2249.4622442095856</v>
      </c>
      <c r="CI211" s="4">
        <f t="shared" si="55"/>
        <v>2256.0231757549723</v>
      </c>
      <c r="CK211" s="83">
        <f t="shared" si="72"/>
        <v>242.54547032246103</v>
      </c>
      <c r="CL211" s="1">
        <f t="shared" si="69"/>
        <v>1131.3016216755746</v>
      </c>
      <c r="CM211" s="1">
        <f t="shared" si="70"/>
        <v>888.75615135311352</v>
      </c>
      <c r="CN211" s="83">
        <f t="shared" si="71"/>
        <v>179237.84377868497</v>
      </c>
      <c r="CO211" s="74">
        <f t="shared" si="54"/>
        <v>173</v>
      </c>
    </row>
    <row r="212" spans="1:93" hidden="1" x14ac:dyDescent="0.35">
      <c r="A212" s="74">
        <f t="shared" si="63"/>
        <v>174</v>
      </c>
      <c r="B212" s="75">
        <f t="shared" si="64"/>
        <v>3.5000000000000003E-2</v>
      </c>
      <c r="C212" s="76">
        <f t="shared" si="65"/>
        <v>45.660558250588323</v>
      </c>
      <c r="D212" s="77">
        <f t="shared" si="66"/>
        <v>2262.6032433511491</v>
      </c>
      <c r="E212" s="76">
        <f t="shared" si="79"/>
        <v>0</v>
      </c>
      <c r="F212" s="76"/>
      <c r="G212" s="76">
        <f t="shared" si="76"/>
        <v>0</v>
      </c>
      <c r="H212" s="76">
        <f t="shared" si="67"/>
        <v>2216.942685100561</v>
      </c>
      <c r="I212" s="91">
        <f t="shared" si="68"/>
        <v>13438.105857958293</v>
      </c>
      <c r="J212" s="16"/>
      <c r="M212" s="95"/>
      <c r="N212" s="85"/>
      <c r="O212" s="87">
        <f t="shared" si="80"/>
        <v>0</v>
      </c>
      <c r="P212" s="41"/>
      <c r="Q212" s="80">
        <f t="shared" si="74"/>
        <v>13438.105857958293</v>
      </c>
      <c r="R212" s="18"/>
      <c r="S212" s="90">
        <f>SUM($C$39:C212)</f>
        <v>90631.07020105845</v>
      </c>
      <c r="T212" s="81"/>
      <c r="U212" s="80">
        <f>SUM($CD$31:CD206)</f>
        <v>90631.07020105845</v>
      </c>
      <c r="V212" s="18"/>
      <c r="W212" s="18"/>
      <c r="X212" s="18"/>
      <c r="AC212" s="3" t="s">
        <v>45</v>
      </c>
      <c r="CB212">
        <f t="shared" si="61"/>
        <v>180</v>
      </c>
      <c r="CC212" s="2">
        <f t="shared" si="57"/>
        <v>3.5000000000000003E-2</v>
      </c>
      <c r="CD212" s="4">
        <f t="shared" si="58"/>
        <v>6.5800675959520021</v>
      </c>
      <c r="CE212" s="1">
        <f t="shared" si="59"/>
        <v>2262.6032433511491</v>
      </c>
      <c r="CF212" s="4">
        <f t="shared" si="60"/>
        <v>0</v>
      </c>
      <c r="CG212" s="4">
        <f t="shared" si="75"/>
        <v>0</v>
      </c>
      <c r="CH212" s="4">
        <f t="shared" si="62"/>
        <v>2256.0231757551969</v>
      </c>
      <c r="CI212" s="4">
        <f t="shared" si="55"/>
        <v>0</v>
      </c>
      <c r="CK212" s="83">
        <f t="shared" si="72"/>
        <v>241.34873547699317</v>
      </c>
      <c r="CL212" s="1">
        <f t="shared" si="69"/>
        <v>1131.3016216755746</v>
      </c>
      <c r="CM212" s="1">
        <f t="shared" si="70"/>
        <v>889.95288619858138</v>
      </c>
      <c r="CN212" s="83">
        <f t="shared" si="71"/>
        <v>178347.89089248638</v>
      </c>
      <c r="CO212" s="74">
        <f t="shared" si="54"/>
        <v>174</v>
      </c>
    </row>
    <row r="213" spans="1:93" hidden="1" x14ac:dyDescent="0.35">
      <c r="A213" s="74">
        <f t="shared" si="63"/>
        <v>175</v>
      </c>
      <c r="B213" s="75">
        <f t="shared" si="64"/>
        <v>3.5000000000000003E-2</v>
      </c>
      <c r="C213" s="76">
        <f t="shared" si="65"/>
        <v>39.19447541904502</v>
      </c>
      <c r="D213" s="77">
        <f t="shared" si="66"/>
        <v>2262.6032433511491</v>
      </c>
      <c r="E213" s="76">
        <f t="shared" si="79"/>
        <v>0</v>
      </c>
      <c r="F213" s="76"/>
      <c r="G213" s="76">
        <f t="shared" si="76"/>
        <v>0</v>
      </c>
      <c r="H213" s="76">
        <f t="shared" si="67"/>
        <v>2223.4087679321042</v>
      </c>
      <c r="I213" s="91">
        <f t="shared" si="68"/>
        <v>11214.697090026189</v>
      </c>
      <c r="J213" s="16"/>
      <c r="M213" s="95"/>
      <c r="N213" s="85"/>
      <c r="O213" s="87">
        <f t="shared" si="80"/>
        <v>0</v>
      </c>
      <c r="P213" s="41"/>
      <c r="Q213" s="80">
        <f t="shared" si="74"/>
        <v>11214.697090026189</v>
      </c>
      <c r="R213" s="18"/>
      <c r="S213" s="90">
        <f>SUM($C$39:C213)</f>
        <v>90670.264676477498</v>
      </c>
      <c r="T213" s="81"/>
      <c r="U213" s="80">
        <f>SUM($CD$31:CD207)</f>
        <v>90670.264676477498</v>
      </c>
      <c r="V213" s="18"/>
      <c r="W213" s="18"/>
      <c r="X213" s="18"/>
      <c r="AC213" s="3" t="s">
        <v>45</v>
      </c>
      <c r="CB213">
        <f t="shared" si="61"/>
        <v>181</v>
      </c>
      <c r="CC213" s="2" t="str">
        <f t="shared" si="57"/>
        <v/>
      </c>
      <c r="CD213" s="4" t="str">
        <f t="shared" si="58"/>
        <v/>
      </c>
      <c r="CE213" s="1" t="str">
        <f t="shared" si="59"/>
        <v/>
      </c>
      <c r="CF213" s="4" t="str">
        <f t="shared" si="60"/>
        <v/>
      </c>
      <c r="CG213" s="4">
        <f t="shared" si="75"/>
        <v>0</v>
      </c>
      <c r="CH213" s="4">
        <f t="shared" si="62"/>
        <v>0</v>
      </c>
      <c r="CI213" s="4">
        <f t="shared" si="55"/>
        <v>0</v>
      </c>
      <c r="CK213" s="83">
        <f t="shared" si="72"/>
        <v>240.15038919481327</v>
      </c>
      <c r="CL213" s="1">
        <f t="shared" si="69"/>
        <v>1131.3016216755746</v>
      </c>
      <c r="CM213" s="1">
        <f t="shared" si="70"/>
        <v>891.15123248076134</v>
      </c>
      <c r="CN213" s="83">
        <f t="shared" si="71"/>
        <v>177456.73966000561</v>
      </c>
      <c r="CO213" s="74">
        <f t="shared" si="54"/>
        <v>175</v>
      </c>
    </row>
    <row r="214" spans="1:93" hidden="1" x14ac:dyDescent="0.35">
      <c r="A214" s="74">
        <f t="shared" si="63"/>
        <v>176</v>
      </c>
      <c r="B214" s="75">
        <f t="shared" si="64"/>
        <v>3.5000000000000003E-2</v>
      </c>
      <c r="C214" s="76">
        <f t="shared" si="65"/>
        <v>32.709533179243053</v>
      </c>
      <c r="D214" s="77">
        <f t="shared" si="66"/>
        <v>2262.6032433511491</v>
      </c>
      <c r="E214" s="76">
        <f t="shared" si="79"/>
        <v>0</v>
      </c>
      <c r="F214" s="76"/>
      <c r="G214" s="76">
        <f t="shared" si="76"/>
        <v>0</v>
      </c>
      <c r="H214" s="76">
        <f t="shared" si="67"/>
        <v>2229.8937101719062</v>
      </c>
      <c r="I214" s="91">
        <f t="shared" si="68"/>
        <v>8984.8033798542838</v>
      </c>
      <c r="J214" s="16"/>
      <c r="M214" s="95"/>
      <c r="N214" s="85"/>
      <c r="O214" s="87">
        <f t="shared" si="80"/>
        <v>0</v>
      </c>
      <c r="P214" s="41"/>
      <c r="Q214" s="80">
        <f t="shared" si="74"/>
        <v>8984.8033798542838</v>
      </c>
      <c r="R214" s="18"/>
      <c r="S214" s="90">
        <f>SUM($C$39:C214)</f>
        <v>90702.974209656735</v>
      </c>
      <c r="T214" s="81"/>
      <c r="U214" s="80">
        <f>SUM($CD$31:CD208)</f>
        <v>90702.974209656735</v>
      </c>
      <c r="V214" s="18"/>
      <c r="W214" s="18"/>
      <c r="X214" s="18"/>
      <c r="AC214" s="3" t="s">
        <v>45</v>
      </c>
      <c r="CB214">
        <f t="shared" si="61"/>
        <v>182</v>
      </c>
      <c r="CC214" s="2" t="str">
        <f t="shared" si="57"/>
        <v/>
      </c>
      <c r="CD214" s="4" t="str">
        <f t="shared" si="58"/>
        <v/>
      </c>
      <c r="CE214" s="1" t="str">
        <f t="shared" si="59"/>
        <v/>
      </c>
      <c r="CF214" s="4" t="str">
        <f t="shared" si="60"/>
        <v/>
      </c>
      <c r="CG214" s="4">
        <f t="shared" si="75"/>
        <v>0</v>
      </c>
      <c r="CH214" s="4">
        <f t="shared" si="62"/>
        <v>0</v>
      </c>
      <c r="CI214" s="4">
        <f t="shared" si="55"/>
        <v>0</v>
      </c>
      <c r="CK214" s="83">
        <f t="shared" si="72"/>
        <v>238.95042930607701</v>
      </c>
      <c r="CL214" s="1">
        <f t="shared" si="69"/>
        <v>1131.3016216755746</v>
      </c>
      <c r="CM214" s="1">
        <f t="shared" si="70"/>
        <v>892.35119236949754</v>
      </c>
      <c r="CN214" s="83">
        <f t="shared" si="71"/>
        <v>176564.3884676361</v>
      </c>
      <c r="CO214" s="74">
        <f t="shared" si="54"/>
        <v>176</v>
      </c>
    </row>
    <row r="215" spans="1:93" hidden="1" x14ac:dyDescent="0.35">
      <c r="A215" s="74">
        <f t="shared" si="63"/>
        <v>177</v>
      </c>
      <c r="B215" s="75">
        <f t="shared" si="64"/>
        <v>3.5000000000000003E-2</v>
      </c>
      <c r="C215" s="76">
        <f t="shared" si="65"/>
        <v>26.205676524574994</v>
      </c>
      <c r="D215" s="77">
        <f t="shared" si="66"/>
        <v>2262.6032433511491</v>
      </c>
      <c r="E215" s="76">
        <f t="shared" si="79"/>
        <v>0</v>
      </c>
      <c r="F215" s="76"/>
      <c r="G215" s="76">
        <f t="shared" si="76"/>
        <v>0</v>
      </c>
      <c r="H215" s="76">
        <f t="shared" si="67"/>
        <v>2236.3975668265739</v>
      </c>
      <c r="I215" s="91">
        <f t="shared" si="68"/>
        <v>6748.4058130277099</v>
      </c>
      <c r="J215" s="16"/>
      <c r="M215" s="95"/>
      <c r="N215" s="85"/>
      <c r="O215" s="87">
        <f t="shared" si="80"/>
        <v>0</v>
      </c>
      <c r="P215" s="41"/>
      <c r="Q215" s="80">
        <f t="shared" si="74"/>
        <v>6748.4058130277099</v>
      </c>
      <c r="R215" s="18"/>
      <c r="S215" s="90">
        <f>SUM($C$39:C215)</f>
        <v>90729.179886181315</v>
      </c>
      <c r="T215" s="81"/>
      <c r="U215" s="80">
        <f>SUM($CD$31:CD209)</f>
        <v>90729.179886181315</v>
      </c>
      <c r="V215" s="18"/>
      <c r="W215" s="18"/>
      <c r="X215" s="18"/>
      <c r="AC215" s="3" t="s">
        <v>45</v>
      </c>
      <c r="CB215">
        <f t="shared" si="61"/>
        <v>183</v>
      </c>
      <c r="CC215" s="2" t="str">
        <f t="shared" si="57"/>
        <v/>
      </c>
      <c r="CD215" s="4" t="str">
        <f t="shared" si="58"/>
        <v/>
      </c>
      <c r="CE215" s="1" t="str">
        <f t="shared" si="59"/>
        <v/>
      </c>
      <c r="CF215" s="4" t="str">
        <f t="shared" si="60"/>
        <v/>
      </c>
      <c r="CG215" s="4">
        <f t="shared" si="75"/>
        <v>0</v>
      </c>
      <c r="CH215" s="4">
        <f t="shared" si="62"/>
        <v>0</v>
      </c>
      <c r="CI215" s="4">
        <f t="shared" si="55"/>
        <v>0</v>
      </c>
      <c r="CK215" s="83">
        <f t="shared" si="72"/>
        <v>237.74885363801832</v>
      </c>
      <c r="CL215" s="1">
        <f t="shared" si="69"/>
        <v>1131.3016216755746</v>
      </c>
      <c r="CM215" s="1">
        <f t="shared" si="70"/>
        <v>893.55276803755623</v>
      </c>
      <c r="CN215" s="83">
        <f t="shared" si="71"/>
        <v>175670.83569959854</v>
      </c>
      <c r="CO215" s="74">
        <f t="shared" si="54"/>
        <v>177</v>
      </c>
    </row>
    <row r="216" spans="1:93" hidden="1" x14ac:dyDescent="0.35">
      <c r="A216" s="74">
        <f t="shared" si="63"/>
        <v>178</v>
      </c>
      <c r="B216" s="75">
        <f t="shared" si="64"/>
        <v>3.5000000000000003E-2</v>
      </c>
      <c r="C216" s="76">
        <f t="shared" si="65"/>
        <v>19.682850287997489</v>
      </c>
      <c r="D216" s="77">
        <f t="shared" si="66"/>
        <v>2262.6032433511491</v>
      </c>
      <c r="E216" s="76">
        <f t="shared" si="79"/>
        <v>0</v>
      </c>
      <c r="F216" s="76"/>
      <c r="G216" s="76">
        <f t="shared" si="76"/>
        <v>0</v>
      </c>
      <c r="H216" s="76">
        <f t="shared" si="67"/>
        <v>2242.9203930631516</v>
      </c>
      <c r="I216" s="91">
        <f t="shared" si="68"/>
        <v>4505.4854199645579</v>
      </c>
      <c r="J216" s="16"/>
      <c r="M216" s="95"/>
      <c r="N216" s="85"/>
      <c r="O216" s="87">
        <f t="shared" si="80"/>
        <v>0</v>
      </c>
      <c r="P216" s="41"/>
      <c r="Q216" s="80">
        <f t="shared" si="74"/>
        <v>4505.4854199645579</v>
      </c>
      <c r="R216" s="18"/>
      <c r="S216" s="90">
        <f>SUM($C$39:C216)</f>
        <v>90748.862736469309</v>
      </c>
      <c r="T216" s="81"/>
      <c r="U216" s="80">
        <f>SUM($CD$31:CD210)</f>
        <v>90748.862736469309</v>
      </c>
      <c r="V216" s="18"/>
      <c r="W216" s="18"/>
      <c r="X216" s="18"/>
      <c r="AC216" s="3" t="s">
        <v>45</v>
      </c>
      <c r="CB216">
        <f t="shared" si="61"/>
        <v>184</v>
      </c>
      <c r="CC216" s="2" t="str">
        <f t="shared" si="57"/>
        <v/>
      </c>
      <c r="CD216" s="4" t="str">
        <f t="shared" si="58"/>
        <v/>
      </c>
      <c r="CE216" s="1" t="str">
        <f t="shared" si="59"/>
        <v/>
      </c>
      <c r="CF216" s="4" t="str">
        <f t="shared" si="60"/>
        <v/>
      </c>
      <c r="CG216" s="4">
        <f t="shared" si="75"/>
        <v>0</v>
      </c>
      <c r="CH216" s="4">
        <f t="shared" si="62"/>
        <v>0</v>
      </c>
      <c r="CI216" s="4">
        <f t="shared" si="55"/>
        <v>0</v>
      </c>
      <c r="CK216" s="83">
        <f t="shared" si="72"/>
        <v>236.54566001494555</v>
      </c>
      <c r="CL216" s="1">
        <f t="shared" si="69"/>
        <v>1131.3016216755746</v>
      </c>
      <c r="CM216" s="1">
        <f t="shared" si="70"/>
        <v>894.75596166062905</v>
      </c>
      <c r="CN216" s="83">
        <f t="shared" si="71"/>
        <v>174776.07973793792</v>
      </c>
      <c r="CO216" s="74">
        <f t="shared" si="54"/>
        <v>178</v>
      </c>
    </row>
    <row r="217" spans="1:93" hidden="1" x14ac:dyDescent="0.35">
      <c r="A217" s="74">
        <f t="shared" si="63"/>
        <v>179</v>
      </c>
      <c r="B217" s="75">
        <f t="shared" si="64"/>
        <v>3.5000000000000003E-2</v>
      </c>
      <c r="C217" s="76">
        <f t="shared" si="65"/>
        <v>13.140999141563295</v>
      </c>
      <c r="D217" s="77">
        <f t="shared" si="66"/>
        <v>2262.6032433511491</v>
      </c>
      <c r="E217" s="76">
        <f t="shared" si="79"/>
        <v>0</v>
      </c>
      <c r="F217" s="76"/>
      <c r="G217" s="76">
        <f t="shared" si="76"/>
        <v>0</v>
      </c>
      <c r="H217" s="76">
        <f t="shared" si="67"/>
        <v>2249.4622442095856</v>
      </c>
      <c r="I217" s="91">
        <f t="shared" si="68"/>
        <v>2256.0231757549723</v>
      </c>
      <c r="J217" s="16"/>
      <c r="M217" s="95"/>
      <c r="N217" s="85"/>
      <c r="O217" s="87">
        <f t="shared" si="80"/>
        <v>0</v>
      </c>
      <c r="P217" s="41"/>
      <c r="Q217" s="80">
        <f t="shared" si="74"/>
        <v>2256.0231757549723</v>
      </c>
      <c r="R217" s="18"/>
      <c r="S217" s="90">
        <f>SUM($C$39:C217)</f>
        <v>90762.003735610866</v>
      </c>
      <c r="T217" s="81"/>
      <c r="U217" s="80">
        <f>SUM($CD$31:CD211)</f>
        <v>90762.003735610866</v>
      </c>
      <c r="V217" s="18"/>
      <c r="W217" s="18"/>
      <c r="X217" s="18"/>
      <c r="AC217" s="3" t="s">
        <v>45</v>
      </c>
      <c r="CB217">
        <f t="shared" si="61"/>
        <v>185</v>
      </c>
      <c r="CC217" s="2" t="str">
        <f t="shared" si="57"/>
        <v/>
      </c>
      <c r="CD217" s="4" t="str">
        <f t="shared" si="58"/>
        <v/>
      </c>
      <c r="CE217" s="1" t="str">
        <f t="shared" si="59"/>
        <v/>
      </c>
      <c r="CF217" s="4" t="str">
        <f t="shared" si="60"/>
        <v/>
      </c>
      <c r="CG217" s="4">
        <f t="shared" si="75"/>
        <v>0</v>
      </c>
      <c r="CH217" s="4">
        <f t="shared" si="62"/>
        <v>0</v>
      </c>
      <c r="CI217" s="4">
        <f t="shared" si="55"/>
        <v>0</v>
      </c>
      <c r="CK217" s="83">
        <f t="shared" si="72"/>
        <v>235.34084625823724</v>
      </c>
      <c r="CL217" s="1">
        <f t="shared" si="69"/>
        <v>1131.3016216755746</v>
      </c>
      <c r="CM217" s="1">
        <f t="shared" si="70"/>
        <v>895.96077541733735</v>
      </c>
      <c r="CN217" s="83">
        <f t="shared" si="71"/>
        <v>173880.11896252059</v>
      </c>
      <c r="CO217" s="74">
        <f t="shared" si="54"/>
        <v>179</v>
      </c>
    </row>
    <row r="218" spans="1:93" hidden="1" x14ac:dyDescent="0.35">
      <c r="A218" s="74">
        <f t="shared" si="63"/>
        <v>180</v>
      </c>
      <c r="B218" s="75">
        <f t="shared" si="64"/>
        <v>3.5000000000000003E-2</v>
      </c>
      <c r="C218" s="76">
        <f t="shared" si="65"/>
        <v>6.5800675959520021</v>
      </c>
      <c r="D218" s="77">
        <f t="shared" si="66"/>
        <v>2262.6032433509245</v>
      </c>
      <c r="E218" s="76">
        <f t="shared" si="79"/>
        <v>0</v>
      </c>
      <c r="F218" s="76"/>
      <c r="G218" s="76">
        <f t="shared" si="76"/>
        <v>0</v>
      </c>
      <c r="H218" s="76">
        <f t="shared" si="67"/>
        <v>2256.0231757549723</v>
      </c>
      <c r="I218" s="91">
        <f t="shared" si="68"/>
        <v>0</v>
      </c>
      <c r="J218" s="16"/>
      <c r="M218" s="95"/>
      <c r="N218" s="85">
        <v>15</v>
      </c>
      <c r="O218" s="87">
        <f>CN428</f>
        <v>0</v>
      </c>
      <c r="P218" s="41"/>
      <c r="Q218" s="80">
        <f t="shared" si="74"/>
        <v>0</v>
      </c>
      <c r="R218" s="18"/>
      <c r="S218" s="90">
        <f>SUM($C$39:C218)</f>
        <v>90768.583803206813</v>
      </c>
      <c r="T218" s="81">
        <v>15</v>
      </c>
      <c r="U218" s="80">
        <f>SUM($CD$31:CD212)</f>
        <v>90768.583803206813</v>
      </c>
      <c r="V218" s="18"/>
      <c r="W218" s="18"/>
      <c r="X218" s="18"/>
      <c r="AC218" s="3" t="s">
        <v>45</v>
      </c>
      <c r="CB218">
        <f t="shared" si="61"/>
        <v>186</v>
      </c>
      <c r="CC218" s="2" t="str">
        <f t="shared" si="57"/>
        <v/>
      </c>
      <c r="CD218" s="4" t="str">
        <f t="shared" si="58"/>
        <v/>
      </c>
      <c r="CE218" s="1" t="str">
        <f t="shared" si="59"/>
        <v/>
      </c>
      <c r="CF218" s="4" t="str">
        <f t="shared" si="60"/>
        <v/>
      </c>
      <c r="CG218" s="4">
        <f t="shared" si="75"/>
        <v>0</v>
      </c>
      <c r="CH218" s="4">
        <f t="shared" si="62"/>
        <v>0</v>
      </c>
      <c r="CI218" s="4">
        <f t="shared" si="55"/>
        <v>0</v>
      </c>
      <c r="CK218" s="83">
        <f t="shared" si="72"/>
        <v>234.1344101863385</v>
      </c>
      <c r="CL218" s="1">
        <f t="shared" si="69"/>
        <v>1131.3016216755746</v>
      </c>
      <c r="CM218" s="1">
        <f t="shared" si="70"/>
        <v>897.16721148923602</v>
      </c>
      <c r="CN218" s="83">
        <f t="shared" si="71"/>
        <v>172982.95175103136</v>
      </c>
      <c r="CO218" s="74">
        <f t="shared" si="54"/>
        <v>180</v>
      </c>
    </row>
    <row r="219" spans="1:93" hidden="1" x14ac:dyDescent="0.35">
      <c r="A219" s="74" t="str">
        <f t="shared" si="63"/>
        <v/>
      </c>
      <c r="B219" s="75" t="str">
        <f t="shared" si="64"/>
        <v/>
      </c>
      <c r="C219" s="76">
        <f t="shared" si="65"/>
        <v>0</v>
      </c>
      <c r="D219" s="77">
        <f t="shared" si="66"/>
        <v>0</v>
      </c>
      <c r="E219" s="76">
        <f t="shared" si="79"/>
        <v>0</v>
      </c>
      <c r="F219" s="76"/>
      <c r="G219" s="76">
        <f t="shared" si="76"/>
        <v>0</v>
      </c>
      <c r="H219" s="76">
        <f t="shared" si="67"/>
        <v>0</v>
      </c>
      <c r="I219" s="91">
        <f t="shared" si="68"/>
        <v>0</v>
      </c>
      <c r="J219" s="16"/>
      <c r="M219" s="95"/>
      <c r="N219" s="85"/>
      <c r="O219" s="87">
        <f>O218-($O$218-$O$230)/12</f>
        <v>0</v>
      </c>
      <c r="P219" s="41"/>
      <c r="Q219" s="80">
        <f t="shared" si="74"/>
        <v>0</v>
      </c>
      <c r="R219" s="18"/>
      <c r="S219" s="90">
        <f>SUM($C$39:C219)</f>
        <v>90768.583803206813</v>
      </c>
      <c r="T219" s="81"/>
      <c r="U219" s="80">
        <f>SUM($CD$31:CD213)</f>
        <v>90768.583803206813</v>
      </c>
      <c r="V219" s="18"/>
      <c r="W219" s="18"/>
      <c r="X219" s="18"/>
      <c r="AC219" s="3" t="s">
        <v>45</v>
      </c>
      <c r="CB219">
        <f t="shared" si="61"/>
        <v>187</v>
      </c>
      <c r="CC219" s="2" t="str">
        <f t="shared" si="57"/>
        <v/>
      </c>
      <c r="CD219" s="4" t="str">
        <f t="shared" si="58"/>
        <v/>
      </c>
      <c r="CE219" s="1" t="str">
        <f t="shared" si="59"/>
        <v/>
      </c>
      <c r="CF219" s="4" t="str">
        <f t="shared" si="60"/>
        <v/>
      </c>
      <c r="CG219" s="4">
        <f t="shared" si="75"/>
        <v>0</v>
      </c>
      <c r="CH219" s="4">
        <f t="shared" si="62"/>
        <v>0</v>
      </c>
      <c r="CI219" s="4">
        <f t="shared" si="55"/>
        <v>0</v>
      </c>
      <c r="CK219" s="83">
        <f t="shared" si="72"/>
        <v>232.92634961475682</v>
      </c>
      <c r="CL219" s="1">
        <f t="shared" si="69"/>
        <v>1131.3016216755746</v>
      </c>
      <c r="CM219" s="1">
        <f t="shared" si="70"/>
        <v>898.37527206081768</v>
      </c>
      <c r="CN219" s="83">
        <f t="shared" si="71"/>
        <v>172084.57647897053</v>
      </c>
      <c r="CO219" s="74">
        <f t="shared" ref="CO219:CO282" si="81">IF(CN218&lt;1,"",CO218+1)</f>
        <v>181</v>
      </c>
    </row>
    <row r="220" spans="1:93" hidden="1" x14ac:dyDescent="0.35">
      <c r="A220" s="74" t="str">
        <f t="shared" si="63"/>
        <v/>
      </c>
      <c r="B220" s="75" t="str">
        <f t="shared" si="64"/>
        <v/>
      </c>
      <c r="C220" s="76">
        <f t="shared" si="65"/>
        <v>0</v>
      </c>
      <c r="D220" s="77">
        <f t="shared" si="66"/>
        <v>0</v>
      </c>
      <c r="E220" s="76">
        <f t="shared" si="79"/>
        <v>0</v>
      </c>
      <c r="F220" s="76"/>
      <c r="G220" s="76">
        <f t="shared" ref="G220:G283" si="82">IF(G208 &gt; 1, IF(I219&lt;$E$15,(I219-D220+C220),G208), 0)</f>
        <v>0</v>
      </c>
      <c r="H220" s="76">
        <f t="shared" si="67"/>
        <v>0</v>
      </c>
      <c r="I220" s="91">
        <f t="shared" si="68"/>
        <v>0</v>
      </c>
      <c r="J220" s="16"/>
      <c r="M220" s="95"/>
      <c r="N220" s="85"/>
      <c r="O220" s="87">
        <f t="shared" ref="O220:O229" si="83">O219-($O$218-$O$230)/12</f>
        <v>0</v>
      </c>
      <c r="P220" s="41"/>
      <c r="Q220" s="80">
        <f t="shared" si="74"/>
        <v>0</v>
      </c>
      <c r="R220" s="18"/>
      <c r="S220" s="90">
        <f>SUM($C$39:C220)</f>
        <v>90768.583803206813</v>
      </c>
      <c r="T220" s="81"/>
      <c r="U220" s="80">
        <f>SUM($CD$31:CD214)</f>
        <v>90768.583803206813</v>
      </c>
      <c r="V220" s="18"/>
      <c r="W220" s="18"/>
      <c r="X220" s="18"/>
      <c r="AC220" s="3" t="s">
        <v>45</v>
      </c>
      <c r="CB220">
        <f t="shared" si="61"/>
        <v>188</v>
      </c>
      <c r="CC220" s="2" t="str">
        <f t="shared" si="57"/>
        <v/>
      </c>
      <c r="CD220" s="4" t="str">
        <f t="shared" si="58"/>
        <v/>
      </c>
      <c r="CE220" s="1" t="str">
        <f t="shared" si="59"/>
        <v/>
      </c>
      <c r="CF220" s="4" t="str">
        <f t="shared" si="60"/>
        <v/>
      </c>
      <c r="CG220" s="4">
        <f t="shared" si="75"/>
        <v>0</v>
      </c>
      <c r="CH220" s="4">
        <f t="shared" si="62"/>
        <v>0</v>
      </c>
      <c r="CI220" s="4">
        <f t="shared" si="55"/>
        <v>0</v>
      </c>
      <c r="CK220" s="83">
        <f t="shared" si="72"/>
        <v>231.71666235605824</v>
      </c>
      <c r="CL220" s="1">
        <f t="shared" si="69"/>
        <v>1131.3016216755746</v>
      </c>
      <c r="CM220" s="1">
        <f t="shared" si="70"/>
        <v>899.58495931951632</v>
      </c>
      <c r="CN220" s="83">
        <f t="shared" si="71"/>
        <v>171184.991519651</v>
      </c>
      <c r="CO220" s="74">
        <f t="shared" si="81"/>
        <v>182</v>
      </c>
    </row>
    <row r="221" spans="1:93" hidden="1" x14ac:dyDescent="0.35">
      <c r="A221" s="74" t="str">
        <f t="shared" si="63"/>
        <v/>
      </c>
      <c r="B221" s="75" t="str">
        <f t="shared" si="64"/>
        <v/>
      </c>
      <c r="C221" s="76">
        <f t="shared" si="65"/>
        <v>0</v>
      </c>
      <c r="D221" s="77">
        <f t="shared" si="66"/>
        <v>0</v>
      </c>
      <c r="E221" s="76">
        <f t="shared" si="79"/>
        <v>0</v>
      </c>
      <c r="F221" s="76"/>
      <c r="G221" s="76">
        <f t="shared" si="82"/>
        <v>0</v>
      </c>
      <c r="H221" s="76">
        <f t="shared" si="67"/>
        <v>0</v>
      </c>
      <c r="I221" s="91">
        <f t="shared" si="68"/>
        <v>0</v>
      </c>
      <c r="J221" s="16"/>
      <c r="M221" s="95"/>
      <c r="N221" s="85"/>
      <c r="O221" s="87">
        <f t="shared" si="83"/>
        <v>0</v>
      </c>
      <c r="P221" s="41"/>
      <c r="Q221" s="80">
        <f t="shared" si="74"/>
        <v>0</v>
      </c>
      <c r="R221" s="18"/>
      <c r="S221" s="90">
        <f>SUM($C$39:C221)</f>
        <v>90768.583803206813</v>
      </c>
      <c r="T221" s="81"/>
      <c r="U221" s="80">
        <f>SUM($CD$31:CD215)</f>
        <v>90768.583803206813</v>
      </c>
      <c r="V221" s="18"/>
      <c r="W221" s="18"/>
      <c r="X221" s="18"/>
      <c r="AC221" s="3" t="s">
        <v>45</v>
      </c>
      <c r="CB221">
        <f t="shared" si="61"/>
        <v>189</v>
      </c>
      <c r="CC221" s="2" t="str">
        <f t="shared" si="57"/>
        <v/>
      </c>
      <c r="CD221" s="4" t="str">
        <f t="shared" si="58"/>
        <v/>
      </c>
      <c r="CE221" s="1" t="str">
        <f t="shared" si="59"/>
        <v/>
      </c>
      <c r="CF221" s="4" t="str">
        <f t="shared" si="60"/>
        <v/>
      </c>
      <c r="CG221" s="4">
        <f t="shared" si="75"/>
        <v>0</v>
      </c>
      <c r="CH221" s="4">
        <f t="shared" si="62"/>
        <v>0</v>
      </c>
      <c r="CI221" s="4">
        <f t="shared" si="55"/>
        <v>0</v>
      </c>
      <c r="CK221" s="83">
        <f t="shared" si="72"/>
        <v>230.50534621986338</v>
      </c>
      <c r="CL221" s="1">
        <f t="shared" si="69"/>
        <v>1131.3016216755746</v>
      </c>
      <c r="CM221" s="1">
        <f t="shared" si="70"/>
        <v>900.79627545571111</v>
      </c>
      <c r="CN221" s="83">
        <f t="shared" si="71"/>
        <v>170284.19524419529</v>
      </c>
      <c r="CO221" s="74">
        <f t="shared" si="81"/>
        <v>183</v>
      </c>
    </row>
    <row r="222" spans="1:93" hidden="1" x14ac:dyDescent="0.35">
      <c r="A222" s="74" t="str">
        <f t="shared" si="63"/>
        <v/>
      </c>
      <c r="B222" s="75" t="str">
        <f t="shared" si="64"/>
        <v/>
      </c>
      <c r="C222" s="76">
        <f t="shared" si="65"/>
        <v>0</v>
      </c>
      <c r="D222" s="77">
        <f t="shared" si="66"/>
        <v>0</v>
      </c>
      <c r="E222" s="76">
        <f t="shared" si="79"/>
        <v>0</v>
      </c>
      <c r="F222" s="76"/>
      <c r="G222" s="76">
        <f t="shared" si="82"/>
        <v>0</v>
      </c>
      <c r="H222" s="76">
        <f t="shared" si="67"/>
        <v>0</v>
      </c>
      <c r="I222" s="91">
        <f t="shared" si="68"/>
        <v>0</v>
      </c>
      <c r="J222" s="16"/>
      <c r="M222" s="95"/>
      <c r="N222" s="85"/>
      <c r="O222" s="87">
        <f t="shared" si="83"/>
        <v>0</v>
      </c>
      <c r="P222" s="41"/>
      <c r="Q222" s="80">
        <f t="shared" si="74"/>
        <v>0</v>
      </c>
      <c r="R222" s="18"/>
      <c r="S222" s="90">
        <f>SUM($C$39:C222)</f>
        <v>90768.583803206813</v>
      </c>
      <c r="T222" s="81"/>
      <c r="U222" s="80">
        <f>SUM($CD$31:CD216)</f>
        <v>90768.583803206813</v>
      </c>
      <c r="V222" s="18"/>
      <c r="W222" s="18"/>
      <c r="X222" s="18"/>
      <c r="AC222" s="3" t="s">
        <v>45</v>
      </c>
      <c r="CB222">
        <f t="shared" si="61"/>
        <v>190</v>
      </c>
      <c r="CC222" s="2" t="str">
        <f t="shared" si="57"/>
        <v/>
      </c>
      <c r="CD222" s="4" t="str">
        <f t="shared" si="58"/>
        <v/>
      </c>
      <c r="CE222" s="1" t="str">
        <f t="shared" si="59"/>
        <v/>
      </c>
      <c r="CF222" s="4" t="str">
        <f t="shared" si="60"/>
        <v/>
      </c>
      <c r="CG222" s="4">
        <f t="shared" si="75"/>
        <v>0</v>
      </c>
      <c r="CH222" s="4">
        <f t="shared" si="62"/>
        <v>0</v>
      </c>
      <c r="CI222" s="4">
        <f t="shared" si="55"/>
        <v>0</v>
      </c>
      <c r="CK222" s="83">
        <f t="shared" si="72"/>
        <v>229.29239901284353</v>
      </c>
      <c r="CL222" s="1">
        <f t="shared" si="69"/>
        <v>1131.3016216755746</v>
      </c>
      <c r="CM222" s="1">
        <f t="shared" si="70"/>
        <v>902.00922266273096</v>
      </c>
      <c r="CN222" s="83">
        <f t="shared" si="71"/>
        <v>169382.18602153257</v>
      </c>
      <c r="CO222" s="74">
        <f t="shared" si="81"/>
        <v>184</v>
      </c>
    </row>
    <row r="223" spans="1:93" hidden="1" x14ac:dyDescent="0.35">
      <c r="A223" s="74" t="str">
        <f t="shared" si="63"/>
        <v/>
      </c>
      <c r="B223" s="75" t="str">
        <f t="shared" si="64"/>
        <v/>
      </c>
      <c r="C223" s="76">
        <f t="shared" si="65"/>
        <v>0</v>
      </c>
      <c r="D223" s="77">
        <f t="shared" si="66"/>
        <v>0</v>
      </c>
      <c r="E223" s="76">
        <f t="shared" si="79"/>
        <v>0</v>
      </c>
      <c r="F223" s="76"/>
      <c r="G223" s="76">
        <f t="shared" si="82"/>
        <v>0</v>
      </c>
      <c r="H223" s="76">
        <f t="shared" si="67"/>
        <v>0</v>
      </c>
      <c r="I223" s="91">
        <f t="shared" si="68"/>
        <v>0</v>
      </c>
      <c r="J223" s="16"/>
      <c r="M223" s="95"/>
      <c r="N223" s="85"/>
      <c r="O223" s="87">
        <f t="shared" si="83"/>
        <v>0</v>
      </c>
      <c r="P223" s="41"/>
      <c r="Q223" s="80">
        <f t="shared" si="74"/>
        <v>0</v>
      </c>
      <c r="R223" s="18"/>
      <c r="S223" s="90">
        <f>SUM($C$39:C223)</f>
        <v>90768.583803206813</v>
      </c>
      <c r="T223" s="81"/>
      <c r="U223" s="80">
        <f>SUM($CD$31:CD217)</f>
        <v>90768.583803206813</v>
      </c>
      <c r="V223" s="18"/>
      <c r="W223" s="18"/>
      <c r="X223" s="18"/>
      <c r="AC223" s="3" t="s">
        <v>45</v>
      </c>
      <c r="CB223">
        <f t="shared" si="61"/>
        <v>191</v>
      </c>
      <c r="CC223" s="2" t="str">
        <f t="shared" si="57"/>
        <v/>
      </c>
      <c r="CD223" s="4" t="str">
        <f t="shared" si="58"/>
        <v/>
      </c>
      <c r="CE223" s="1" t="str">
        <f t="shared" si="59"/>
        <v/>
      </c>
      <c r="CF223" s="4" t="str">
        <f t="shared" si="60"/>
        <v/>
      </c>
      <c r="CG223" s="4">
        <f t="shared" si="75"/>
        <v>0</v>
      </c>
      <c r="CH223" s="4">
        <f t="shared" si="62"/>
        <v>0</v>
      </c>
      <c r="CI223" s="4">
        <f t="shared" ref="CI223:CI286" si="84">IF(CI222-CH223&lt;1,0,CI222-CH223)</f>
        <v>0</v>
      </c>
      <c r="CK223" s="83">
        <f t="shared" si="72"/>
        <v>228.07781853871643</v>
      </c>
      <c r="CL223" s="1">
        <f t="shared" si="69"/>
        <v>1131.3016216755746</v>
      </c>
      <c r="CM223" s="1">
        <f t="shared" si="70"/>
        <v>903.22380313685812</v>
      </c>
      <c r="CN223" s="83">
        <f t="shared" si="71"/>
        <v>168478.96221839573</v>
      </c>
      <c r="CO223" s="74">
        <f t="shared" si="81"/>
        <v>185</v>
      </c>
    </row>
    <row r="224" spans="1:93" hidden="1" x14ac:dyDescent="0.35">
      <c r="A224" s="74" t="str">
        <f t="shared" si="63"/>
        <v/>
      </c>
      <c r="B224" s="75" t="str">
        <f t="shared" si="64"/>
        <v/>
      </c>
      <c r="C224" s="76">
        <f t="shared" si="65"/>
        <v>0</v>
      </c>
      <c r="D224" s="77">
        <f t="shared" si="66"/>
        <v>0</v>
      </c>
      <c r="E224" s="76">
        <f t="shared" si="79"/>
        <v>0</v>
      </c>
      <c r="F224" s="76"/>
      <c r="G224" s="76">
        <f t="shared" si="82"/>
        <v>0</v>
      </c>
      <c r="H224" s="76">
        <f t="shared" si="67"/>
        <v>0</v>
      </c>
      <c r="I224" s="91">
        <f t="shared" si="68"/>
        <v>0</v>
      </c>
      <c r="J224" s="16"/>
      <c r="M224" s="95"/>
      <c r="N224" s="85"/>
      <c r="O224" s="87">
        <f t="shared" si="83"/>
        <v>0</v>
      </c>
      <c r="P224" s="41"/>
      <c r="Q224" s="80">
        <f t="shared" si="74"/>
        <v>0</v>
      </c>
      <c r="R224" s="18"/>
      <c r="S224" s="90">
        <f>SUM($C$39:C224)</f>
        <v>90768.583803206813</v>
      </c>
      <c r="T224" s="81"/>
      <c r="U224" s="80">
        <f>SUM($CD$31:CD218)</f>
        <v>90768.583803206813</v>
      </c>
      <c r="V224" s="18"/>
      <c r="W224" s="18"/>
      <c r="X224" s="18"/>
      <c r="AC224" s="3" t="s">
        <v>45</v>
      </c>
      <c r="CB224">
        <f t="shared" si="61"/>
        <v>192</v>
      </c>
      <c r="CC224" s="2" t="str">
        <f t="shared" si="57"/>
        <v/>
      </c>
      <c r="CD224" s="4" t="str">
        <f t="shared" si="58"/>
        <v/>
      </c>
      <c r="CE224" s="1" t="str">
        <f t="shared" si="59"/>
        <v/>
      </c>
      <c r="CF224" s="4" t="str">
        <f t="shared" si="60"/>
        <v/>
      </c>
      <c r="CG224" s="4">
        <f t="shared" si="75"/>
        <v>0</v>
      </c>
      <c r="CH224" s="4">
        <f t="shared" si="62"/>
        <v>0</v>
      </c>
      <c r="CI224" s="4">
        <f t="shared" si="84"/>
        <v>0</v>
      </c>
      <c r="CK224" s="83">
        <f t="shared" si="72"/>
        <v>226.86160259824257</v>
      </c>
      <c r="CL224" s="1">
        <f t="shared" si="69"/>
        <v>1131.3016216755746</v>
      </c>
      <c r="CM224" s="1">
        <f t="shared" si="70"/>
        <v>904.44001907733195</v>
      </c>
      <c r="CN224" s="83">
        <f t="shared" si="71"/>
        <v>167574.52219931839</v>
      </c>
      <c r="CO224" s="74">
        <f t="shared" si="81"/>
        <v>186</v>
      </c>
    </row>
    <row r="225" spans="1:93" hidden="1" x14ac:dyDescent="0.35">
      <c r="A225" s="74" t="str">
        <f t="shared" si="63"/>
        <v/>
      </c>
      <c r="B225" s="75" t="str">
        <f t="shared" si="64"/>
        <v/>
      </c>
      <c r="C225" s="76">
        <f t="shared" si="65"/>
        <v>0</v>
      </c>
      <c r="D225" s="77">
        <f t="shared" si="66"/>
        <v>0</v>
      </c>
      <c r="E225" s="76">
        <f t="shared" si="79"/>
        <v>0</v>
      </c>
      <c r="F225" s="76"/>
      <c r="G225" s="76">
        <f t="shared" si="82"/>
        <v>0</v>
      </c>
      <c r="H225" s="76">
        <f t="shared" si="67"/>
        <v>0</v>
      </c>
      <c r="I225" s="91">
        <f t="shared" si="68"/>
        <v>0</v>
      </c>
      <c r="J225" s="16"/>
      <c r="M225" s="95"/>
      <c r="N225" s="85"/>
      <c r="O225" s="87">
        <f t="shared" si="83"/>
        <v>0</v>
      </c>
      <c r="P225" s="41"/>
      <c r="Q225" s="80">
        <f t="shared" si="74"/>
        <v>0</v>
      </c>
      <c r="R225" s="18"/>
      <c r="S225" s="90">
        <f>SUM($C$39:C225)</f>
        <v>90768.583803206813</v>
      </c>
      <c r="T225" s="81"/>
      <c r="U225" s="80">
        <f>SUM($CD$31:CD219)</f>
        <v>90768.583803206813</v>
      </c>
      <c r="V225" s="18"/>
      <c r="W225" s="18"/>
      <c r="X225" s="18"/>
      <c r="AC225" s="3" t="s">
        <v>45</v>
      </c>
      <c r="CB225">
        <f t="shared" si="61"/>
        <v>193</v>
      </c>
      <c r="CC225" s="2" t="str">
        <f t="shared" ref="CC225:CC288" si="85">IF(CI224&lt;1,"",$CF$7)</f>
        <v/>
      </c>
      <c r="CD225" s="4" t="str">
        <f t="shared" ref="CD225:CD288" si="86">IF(CI224&lt;1,"",(CI224*(CC225*30)/360))</f>
        <v/>
      </c>
      <c r="CE225" s="1" t="str">
        <f t="shared" ref="CE225:CE288" si="87">IF(CI224&lt;1,"",$CF$9)</f>
        <v/>
      </c>
      <c r="CF225" s="4" t="str">
        <f t="shared" ref="CF225:CF288" si="88">IF(CI224&lt;1,"",$CF$14)</f>
        <v/>
      </c>
      <c r="CG225" s="4">
        <f t="shared" si="75"/>
        <v>0</v>
      </c>
      <c r="CH225" s="4">
        <f t="shared" si="62"/>
        <v>0</v>
      </c>
      <c r="CI225" s="4">
        <f t="shared" si="84"/>
        <v>0</v>
      </c>
      <c r="CK225" s="83">
        <f t="shared" si="72"/>
        <v>225.64374898922111</v>
      </c>
      <c r="CL225" s="1">
        <f t="shared" si="69"/>
        <v>1131.3016216755746</v>
      </c>
      <c r="CM225" s="1">
        <f t="shared" si="70"/>
        <v>905.65787268635347</v>
      </c>
      <c r="CN225" s="83">
        <f t="shared" si="71"/>
        <v>166668.86432663203</v>
      </c>
      <c r="CO225" s="74">
        <f t="shared" si="81"/>
        <v>187</v>
      </c>
    </row>
    <row r="226" spans="1:93" hidden="1" x14ac:dyDescent="0.35">
      <c r="A226" s="74" t="str">
        <f t="shared" si="63"/>
        <v/>
      </c>
      <c r="B226" s="75" t="str">
        <f t="shared" si="64"/>
        <v/>
      </c>
      <c r="C226" s="76">
        <f t="shared" si="65"/>
        <v>0</v>
      </c>
      <c r="D226" s="77">
        <f t="shared" si="66"/>
        <v>0</v>
      </c>
      <c r="E226" s="76">
        <f t="shared" si="79"/>
        <v>0</v>
      </c>
      <c r="F226" s="76"/>
      <c r="G226" s="76">
        <f t="shared" si="82"/>
        <v>0</v>
      </c>
      <c r="H226" s="76">
        <f t="shared" si="67"/>
        <v>0</v>
      </c>
      <c r="I226" s="91">
        <f t="shared" si="68"/>
        <v>0</v>
      </c>
      <c r="J226" s="16"/>
      <c r="M226" s="95"/>
      <c r="N226" s="85"/>
      <c r="O226" s="87">
        <f t="shared" si="83"/>
        <v>0</v>
      </c>
      <c r="P226" s="41"/>
      <c r="Q226" s="80">
        <f t="shared" si="74"/>
        <v>0</v>
      </c>
      <c r="R226" s="18"/>
      <c r="S226" s="90">
        <f>SUM($C$39:C226)</f>
        <v>90768.583803206813</v>
      </c>
      <c r="T226" s="81"/>
      <c r="U226" s="80">
        <f>SUM($CD$31:CD220)</f>
        <v>90768.583803206813</v>
      </c>
      <c r="V226" s="18"/>
      <c r="W226" s="18"/>
      <c r="X226" s="18"/>
      <c r="AC226" s="3" t="s">
        <v>45</v>
      </c>
      <c r="CB226">
        <f t="shared" ref="CB226:CB289" si="89">SUM(CB225+1)</f>
        <v>194</v>
      </c>
      <c r="CC226" s="2" t="str">
        <f t="shared" si="85"/>
        <v/>
      </c>
      <c r="CD226" s="4" t="str">
        <f t="shared" si="86"/>
        <v/>
      </c>
      <c r="CE226" s="1" t="str">
        <f t="shared" si="87"/>
        <v/>
      </c>
      <c r="CF226" s="4" t="str">
        <f t="shared" si="88"/>
        <v/>
      </c>
      <c r="CG226" s="4">
        <f t="shared" si="75"/>
        <v>0</v>
      </c>
      <c r="CH226" s="4">
        <f t="shared" ref="CH226:CH289" si="90">IF(CI225&lt;1,0,(CE226+CF226+CG226)-CD226)</f>
        <v>0</v>
      </c>
      <c r="CI226" s="4">
        <f t="shared" si="84"/>
        <v>0</v>
      </c>
      <c r="CK226" s="83">
        <f t="shared" si="72"/>
        <v>224.42425550648579</v>
      </c>
      <c r="CL226" s="1">
        <f t="shared" si="69"/>
        <v>1131.3016216755746</v>
      </c>
      <c r="CM226" s="1">
        <f t="shared" si="70"/>
        <v>906.87736616908876</v>
      </c>
      <c r="CN226" s="83">
        <f t="shared" si="71"/>
        <v>165761.98696046293</v>
      </c>
      <c r="CO226" s="74">
        <f t="shared" si="81"/>
        <v>188</v>
      </c>
    </row>
    <row r="227" spans="1:93" hidden="1" x14ac:dyDescent="0.35">
      <c r="A227" s="74" t="str">
        <f t="shared" si="63"/>
        <v/>
      </c>
      <c r="B227" s="75" t="str">
        <f t="shared" si="64"/>
        <v/>
      </c>
      <c r="C227" s="76">
        <f t="shared" si="65"/>
        <v>0</v>
      </c>
      <c r="D227" s="77">
        <f t="shared" si="66"/>
        <v>0</v>
      </c>
      <c r="E227" s="76">
        <f t="shared" si="79"/>
        <v>0</v>
      </c>
      <c r="F227" s="76"/>
      <c r="G227" s="76">
        <f t="shared" si="82"/>
        <v>0</v>
      </c>
      <c r="H227" s="76">
        <f t="shared" si="67"/>
        <v>0</v>
      </c>
      <c r="I227" s="91">
        <f t="shared" si="68"/>
        <v>0</v>
      </c>
      <c r="J227" s="16"/>
      <c r="M227" s="95"/>
      <c r="N227" s="85"/>
      <c r="O227" s="87">
        <f t="shared" si="83"/>
        <v>0</v>
      </c>
      <c r="P227" s="41"/>
      <c r="Q227" s="80">
        <f t="shared" si="74"/>
        <v>0</v>
      </c>
      <c r="R227" s="18"/>
      <c r="S227" s="90">
        <f>SUM($C$39:C227)</f>
        <v>90768.583803206813</v>
      </c>
      <c r="T227" s="81"/>
      <c r="U227" s="80">
        <f>SUM($CD$31:CD221)</f>
        <v>90768.583803206813</v>
      </c>
      <c r="V227" s="18"/>
      <c r="W227" s="18"/>
      <c r="X227" s="18"/>
      <c r="AC227" s="3" t="s">
        <v>45</v>
      </c>
      <c r="CB227">
        <f t="shared" si="89"/>
        <v>195</v>
      </c>
      <c r="CC227" s="2" t="str">
        <f t="shared" si="85"/>
        <v/>
      </c>
      <c r="CD227" s="4" t="str">
        <f t="shared" si="86"/>
        <v/>
      </c>
      <c r="CE227" s="1" t="str">
        <f t="shared" si="87"/>
        <v/>
      </c>
      <c r="CF227" s="4" t="str">
        <f t="shared" si="88"/>
        <v/>
      </c>
      <c r="CG227" s="4">
        <f t="shared" si="75"/>
        <v>0</v>
      </c>
      <c r="CH227" s="4">
        <f t="shared" si="90"/>
        <v>0</v>
      </c>
      <c r="CI227" s="4">
        <f t="shared" si="84"/>
        <v>0</v>
      </c>
      <c r="CK227" s="83">
        <f t="shared" si="72"/>
        <v>223.20311994190112</v>
      </c>
      <c r="CL227" s="1">
        <f t="shared" si="69"/>
        <v>1131.3016216755746</v>
      </c>
      <c r="CM227" s="1">
        <f t="shared" si="70"/>
        <v>908.0985017336734</v>
      </c>
      <c r="CN227" s="83">
        <f t="shared" si="71"/>
        <v>164853.88845872926</v>
      </c>
      <c r="CO227" s="74">
        <f t="shared" si="81"/>
        <v>189</v>
      </c>
    </row>
    <row r="228" spans="1:93" hidden="1" x14ac:dyDescent="0.35">
      <c r="A228" s="74" t="str">
        <f t="shared" si="63"/>
        <v/>
      </c>
      <c r="B228" s="75" t="str">
        <f t="shared" si="64"/>
        <v/>
      </c>
      <c r="C228" s="76">
        <f t="shared" si="65"/>
        <v>0</v>
      </c>
      <c r="D228" s="77">
        <f t="shared" si="66"/>
        <v>0</v>
      </c>
      <c r="E228" s="76">
        <f t="shared" si="79"/>
        <v>0</v>
      </c>
      <c r="F228" s="76"/>
      <c r="G228" s="76">
        <f t="shared" si="82"/>
        <v>0</v>
      </c>
      <c r="H228" s="76">
        <f t="shared" si="67"/>
        <v>0</v>
      </c>
      <c r="I228" s="91">
        <f t="shared" si="68"/>
        <v>0</v>
      </c>
      <c r="J228" s="16"/>
      <c r="M228" s="95"/>
      <c r="N228" s="85"/>
      <c r="O228" s="87">
        <f t="shared" si="83"/>
        <v>0</v>
      </c>
      <c r="P228" s="41"/>
      <c r="Q228" s="80">
        <f t="shared" si="74"/>
        <v>0</v>
      </c>
      <c r="R228" s="18"/>
      <c r="S228" s="90">
        <f>SUM($C$39:C228)</f>
        <v>90768.583803206813</v>
      </c>
      <c r="T228" s="81"/>
      <c r="U228" s="80">
        <f>SUM($CD$31:CD222)</f>
        <v>90768.583803206813</v>
      </c>
      <c r="V228" s="18"/>
      <c r="W228" s="18"/>
      <c r="X228" s="18"/>
      <c r="AC228" s="3" t="s">
        <v>45</v>
      </c>
      <c r="CB228">
        <f t="shared" si="89"/>
        <v>196</v>
      </c>
      <c r="CC228" s="2" t="str">
        <f t="shared" si="85"/>
        <v/>
      </c>
      <c r="CD228" s="4" t="str">
        <f t="shared" si="86"/>
        <v/>
      </c>
      <c r="CE228" s="1" t="str">
        <f t="shared" si="87"/>
        <v/>
      </c>
      <c r="CF228" s="4" t="str">
        <f t="shared" si="88"/>
        <v/>
      </c>
      <c r="CG228" s="4">
        <f t="shared" si="75"/>
        <v>0</v>
      </c>
      <c r="CH228" s="4">
        <f t="shared" si="90"/>
        <v>0</v>
      </c>
      <c r="CI228" s="4">
        <f t="shared" si="84"/>
        <v>0</v>
      </c>
      <c r="CK228" s="83">
        <f t="shared" si="72"/>
        <v>221.98034008435837</v>
      </c>
      <c r="CL228" s="1">
        <f t="shared" si="69"/>
        <v>1131.3016216755746</v>
      </c>
      <c r="CM228" s="1">
        <f t="shared" si="70"/>
        <v>909.32128159121612</v>
      </c>
      <c r="CN228" s="83">
        <f t="shared" si="71"/>
        <v>163944.56717713803</v>
      </c>
      <c r="CO228" s="74">
        <f t="shared" si="81"/>
        <v>190</v>
      </c>
    </row>
    <row r="229" spans="1:93" hidden="1" x14ac:dyDescent="0.35">
      <c r="A229" s="74" t="str">
        <f t="shared" si="63"/>
        <v/>
      </c>
      <c r="B229" s="75" t="str">
        <f t="shared" si="64"/>
        <v/>
      </c>
      <c r="C229" s="76">
        <f t="shared" si="65"/>
        <v>0</v>
      </c>
      <c r="D229" s="77">
        <f t="shared" si="66"/>
        <v>0</v>
      </c>
      <c r="E229" s="76">
        <f t="shared" si="79"/>
        <v>0</v>
      </c>
      <c r="F229" s="76"/>
      <c r="G229" s="76">
        <f t="shared" si="82"/>
        <v>0</v>
      </c>
      <c r="H229" s="76">
        <f t="shared" si="67"/>
        <v>0</v>
      </c>
      <c r="I229" s="91">
        <f t="shared" si="68"/>
        <v>0</v>
      </c>
      <c r="J229" s="16"/>
      <c r="M229" s="95"/>
      <c r="N229" s="85"/>
      <c r="O229" s="87">
        <f t="shared" si="83"/>
        <v>0</v>
      </c>
      <c r="P229" s="41"/>
      <c r="Q229" s="80">
        <f t="shared" si="74"/>
        <v>0</v>
      </c>
      <c r="R229" s="18"/>
      <c r="S229" s="90">
        <f>SUM($C$39:C229)</f>
        <v>90768.583803206813</v>
      </c>
      <c r="T229" s="81"/>
      <c r="U229" s="80">
        <f>SUM($CD$31:CD223)</f>
        <v>90768.583803206813</v>
      </c>
      <c r="V229" s="18"/>
      <c r="W229" s="18"/>
      <c r="X229" s="18"/>
      <c r="AC229" s="3" t="s">
        <v>45</v>
      </c>
      <c r="CB229">
        <f t="shared" si="89"/>
        <v>197</v>
      </c>
      <c r="CC229" s="2" t="str">
        <f t="shared" si="85"/>
        <v/>
      </c>
      <c r="CD229" s="4" t="str">
        <f t="shared" si="86"/>
        <v/>
      </c>
      <c r="CE229" s="1" t="str">
        <f t="shared" si="87"/>
        <v/>
      </c>
      <c r="CF229" s="4" t="str">
        <f t="shared" si="88"/>
        <v/>
      </c>
      <c r="CG229" s="4">
        <f t="shared" si="75"/>
        <v>0</v>
      </c>
      <c r="CH229" s="4">
        <f t="shared" si="90"/>
        <v>0</v>
      </c>
      <c r="CI229" s="4">
        <f t="shared" si="84"/>
        <v>0</v>
      </c>
      <c r="CK229" s="83">
        <f t="shared" si="72"/>
        <v>220.75591371977131</v>
      </c>
      <c r="CL229" s="1">
        <f t="shared" si="69"/>
        <v>1131.3016216755746</v>
      </c>
      <c r="CM229" s="1">
        <f t="shared" si="70"/>
        <v>910.54570795580321</v>
      </c>
      <c r="CN229" s="83">
        <f t="shared" si="71"/>
        <v>163034.02146918222</v>
      </c>
      <c r="CO229" s="74">
        <f t="shared" si="81"/>
        <v>191</v>
      </c>
    </row>
    <row r="230" spans="1:93" hidden="1" x14ac:dyDescent="0.35">
      <c r="A230" s="74" t="str">
        <f t="shared" si="63"/>
        <v/>
      </c>
      <c r="B230" s="75" t="str">
        <f t="shared" si="64"/>
        <v/>
      </c>
      <c r="C230" s="76">
        <f t="shared" si="65"/>
        <v>0</v>
      </c>
      <c r="D230" s="77">
        <f t="shared" si="66"/>
        <v>0</v>
      </c>
      <c r="E230" s="76">
        <f t="shared" si="79"/>
        <v>0</v>
      </c>
      <c r="F230" s="76"/>
      <c r="G230" s="76">
        <f t="shared" si="82"/>
        <v>0</v>
      </c>
      <c r="H230" s="76">
        <f t="shared" si="67"/>
        <v>0</v>
      </c>
      <c r="I230" s="91">
        <f t="shared" si="68"/>
        <v>0</v>
      </c>
      <c r="J230" s="16"/>
      <c r="M230" s="95"/>
      <c r="N230" s="85" t="s">
        <v>45</v>
      </c>
      <c r="O230" s="87">
        <f>CN454</f>
        <v>0</v>
      </c>
      <c r="P230" s="41"/>
      <c r="Q230" s="80">
        <f t="shared" si="74"/>
        <v>0</v>
      </c>
      <c r="R230" s="18"/>
      <c r="S230" s="90">
        <f>SUM($C$39:C230)</f>
        <v>90768.583803206813</v>
      </c>
      <c r="T230" s="81">
        <v>16</v>
      </c>
      <c r="U230" s="80">
        <f>SUM($CD$31:CD224)</f>
        <v>90768.583803206813</v>
      </c>
      <c r="V230" s="18"/>
      <c r="W230" s="18"/>
      <c r="X230" s="18"/>
      <c r="AC230" s="3" t="s">
        <v>45</v>
      </c>
      <c r="CB230">
        <f t="shared" si="89"/>
        <v>198</v>
      </c>
      <c r="CC230" s="2" t="str">
        <f t="shared" si="85"/>
        <v/>
      </c>
      <c r="CD230" s="4" t="str">
        <f t="shared" si="86"/>
        <v/>
      </c>
      <c r="CE230" s="1" t="str">
        <f t="shared" si="87"/>
        <v/>
      </c>
      <c r="CF230" s="4" t="str">
        <f t="shared" si="88"/>
        <v/>
      </c>
      <c r="CG230" s="4">
        <f t="shared" si="75"/>
        <v>0</v>
      </c>
      <c r="CH230" s="4">
        <f t="shared" si="90"/>
        <v>0</v>
      </c>
      <c r="CI230" s="4">
        <f t="shared" si="84"/>
        <v>0</v>
      </c>
      <c r="CK230" s="83">
        <f t="shared" si="72"/>
        <v>219.52983863107244</v>
      </c>
      <c r="CL230" s="1">
        <f t="shared" si="69"/>
        <v>1131.3016216755746</v>
      </c>
      <c r="CM230" s="1">
        <f t="shared" si="70"/>
        <v>911.77178304450217</v>
      </c>
      <c r="CN230" s="83">
        <f t="shared" si="71"/>
        <v>162122.24968613771</v>
      </c>
      <c r="CO230" s="74">
        <f t="shared" si="81"/>
        <v>192</v>
      </c>
    </row>
    <row r="231" spans="1:93" hidden="1" x14ac:dyDescent="0.35">
      <c r="A231" s="74" t="str">
        <f t="shared" si="63"/>
        <v/>
      </c>
      <c r="B231" s="75" t="str">
        <f t="shared" si="64"/>
        <v/>
      </c>
      <c r="C231" s="76">
        <f t="shared" si="65"/>
        <v>0</v>
      </c>
      <c r="D231" s="77">
        <f t="shared" si="66"/>
        <v>0</v>
      </c>
      <c r="E231" s="76">
        <f t="shared" si="79"/>
        <v>0</v>
      </c>
      <c r="F231" s="76"/>
      <c r="G231" s="76">
        <f t="shared" si="82"/>
        <v>0</v>
      </c>
      <c r="H231" s="76">
        <f t="shared" si="67"/>
        <v>0</v>
      </c>
      <c r="I231" s="91">
        <f t="shared" si="68"/>
        <v>0</v>
      </c>
      <c r="J231" s="16"/>
      <c r="M231" s="95"/>
      <c r="N231" s="85"/>
      <c r="O231" s="87">
        <f>O230-($O$230-$O$242)/12</f>
        <v>0</v>
      </c>
      <c r="P231" s="41"/>
      <c r="Q231" s="80">
        <f t="shared" si="74"/>
        <v>0</v>
      </c>
      <c r="R231" s="18"/>
      <c r="S231" s="90">
        <f>SUM($C$39:C231)</f>
        <v>90768.583803206813</v>
      </c>
      <c r="T231" s="81"/>
      <c r="U231" s="80">
        <f>SUM($CD$31:CD225)</f>
        <v>90768.583803206813</v>
      </c>
      <c r="V231" s="18"/>
      <c r="W231" s="18"/>
      <c r="X231" s="18"/>
      <c r="AC231" s="3" t="s">
        <v>45</v>
      </c>
      <c r="CB231">
        <f t="shared" si="89"/>
        <v>199</v>
      </c>
      <c r="CC231" s="2" t="str">
        <f t="shared" si="85"/>
        <v/>
      </c>
      <c r="CD231" s="4" t="str">
        <f t="shared" si="86"/>
        <v/>
      </c>
      <c r="CE231" s="1" t="str">
        <f t="shared" si="87"/>
        <v/>
      </c>
      <c r="CF231" s="4" t="str">
        <f t="shared" si="88"/>
        <v/>
      </c>
      <c r="CG231" s="4">
        <f t="shared" si="75"/>
        <v>0</v>
      </c>
      <c r="CH231" s="4">
        <f t="shared" si="90"/>
        <v>0</v>
      </c>
      <c r="CI231" s="4">
        <f t="shared" si="84"/>
        <v>0</v>
      </c>
      <c r="CK231" s="83">
        <f t="shared" si="72"/>
        <v>218.30211259820908</v>
      </c>
      <c r="CL231" s="1">
        <f t="shared" si="69"/>
        <v>1131.3016216755746</v>
      </c>
      <c r="CM231" s="1">
        <f t="shared" si="70"/>
        <v>912.99950907736547</v>
      </c>
      <c r="CN231" s="83">
        <f t="shared" si="71"/>
        <v>161209.25017706034</v>
      </c>
      <c r="CO231" s="74">
        <f t="shared" si="81"/>
        <v>193</v>
      </c>
    </row>
    <row r="232" spans="1:93" hidden="1" x14ac:dyDescent="0.35">
      <c r="A232" s="74" t="str">
        <f t="shared" ref="A232:A295" si="91">IF(I231&lt;1,"",A231+1)</f>
        <v/>
      </c>
      <c r="B232" s="75" t="str">
        <f t="shared" ref="B232:B295" si="92">IF(I231&lt;1,"",$E$7)</f>
        <v/>
      </c>
      <c r="C232" s="76">
        <f t="shared" ref="C232:C295" si="93">IF(I231&lt;1,0,(I231*(B232*30)/360))</f>
        <v>0</v>
      </c>
      <c r="D232" s="77">
        <f t="shared" ref="D232:D295" si="94">IF(I231 &gt; 1, IF(I231-D231&lt;1,(I231+C232),$E$9), 0)</f>
        <v>0</v>
      </c>
      <c r="E232" s="76">
        <f t="shared" si="79"/>
        <v>0</v>
      </c>
      <c r="F232" s="76"/>
      <c r="G232" s="76">
        <f t="shared" si="82"/>
        <v>0</v>
      </c>
      <c r="H232" s="76">
        <f t="shared" ref="H232:H295" si="95">IF(I231&lt;1,0,IF((D232+E232+G232)-C232&gt;=(I231),(I231),(D232+E232+G232)-C232))</f>
        <v>0</v>
      </c>
      <c r="I232" s="91">
        <f t="shared" ref="I232:I295" si="96">IF(I231-H232&lt;1,0,I231-H232)</f>
        <v>0</v>
      </c>
      <c r="J232" s="16"/>
      <c r="M232" s="95"/>
      <c r="N232" s="85"/>
      <c r="O232" s="87">
        <f t="shared" ref="O232:O241" si="97">O231-($O$230-$O$242)/12</f>
        <v>0</v>
      </c>
      <c r="P232" s="41"/>
      <c r="Q232" s="80">
        <f t="shared" si="74"/>
        <v>0</v>
      </c>
      <c r="R232" s="18"/>
      <c r="S232" s="90">
        <f>SUM($C$39:C232)</f>
        <v>90768.583803206813</v>
      </c>
      <c r="T232" s="81"/>
      <c r="U232" s="80">
        <f>SUM($CD$31:CD226)</f>
        <v>90768.583803206813</v>
      </c>
      <c r="V232" s="18"/>
      <c r="W232" s="18"/>
      <c r="X232" s="18"/>
      <c r="AC232" s="3" t="s">
        <v>45</v>
      </c>
      <c r="CB232">
        <f t="shared" si="89"/>
        <v>200</v>
      </c>
      <c r="CC232" s="2" t="str">
        <f t="shared" si="85"/>
        <v/>
      </c>
      <c r="CD232" s="4" t="str">
        <f t="shared" si="86"/>
        <v/>
      </c>
      <c r="CE232" s="1" t="str">
        <f t="shared" si="87"/>
        <v/>
      </c>
      <c r="CF232" s="4" t="str">
        <f t="shared" si="88"/>
        <v/>
      </c>
      <c r="CG232" s="4">
        <f t="shared" si="75"/>
        <v>0</v>
      </c>
      <c r="CH232" s="4">
        <f t="shared" si="90"/>
        <v>0</v>
      </c>
      <c r="CI232" s="4">
        <f t="shared" si="84"/>
        <v>0</v>
      </c>
      <c r="CK232" s="83">
        <f t="shared" si="72"/>
        <v>217.07273339813889</v>
      </c>
      <c r="CL232" s="1">
        <f t="shared" ref="CL232:CL295" si="98">$D$39/2</f>
        <v>1131.3016216755746</v>
      </c>
      <c r="CM232" s="1">
        <f t="shared" ref="CM232:CM295" si="99">CL232-CK232</f>
        <v>914.22888827743566</v>
      </c>
      <c r="CN232" s="83">
        <f t="shared" ref="CN232:CN295" si="100">IF(CN231-CM232&lt;0,0,CN231-CM232)</f>
        <v>160295.02128878291</v>
      </c>
      <c r="CO232" s="74">
        <f t="shared" si="81"/>
        <v>194</v>
      </c>
    </row>
    <row r="233" spans="1:93" hidden="1" x14ac:dyDescent="0.35">
      <c r="A233" s="74" t="str">
        <f t="shared" si="91"/>
        <v/>
      </c>
      <c r="B233" s="75" t="str">
        <f t="shared" si="92"/>
        <v/>
      </c>
      <c r="C233" s="76">
        <f t="shared" si="93"/>
        <v>0</v>
      </c>
      <c r="D233" s="77">
        <f t="shared" si="94"/>
        <v>0</v>
      </c>
      <c r="E233" s="76">
        <f t="shared" si="79"/>
        <v>0</v>
      </c>
      <c r="F233" s="76"/>
      <c r="G233" s="76">
        <f t="shared" si="82"/>
        <v>0</v>
      </c>
      <c r="H233" s="76">
        <f t="shared" si="95"/>
        <v>0</v>
      </c>
      <c r="I233" s="91">
        <f t="shared" si="96"/>
        <v>0</v>
      </c>
      <c r="J233" s="16"/>
      <c r="M233" s="95"/>
      <c r="N233" s="85"/>
      <c r="O233" s="87">
        <f t="shared" si="97"/>
        <v>0</v>
      </c>
      <c r="P233" s="41"/>
      <c r="Q233" s="80">
        <f t="shared" si="74"/>
        <v>0</v>
      </c>
      <c r="R233" s="18"/>
      <c r="S233" s="90">
        <f>SUM($C$39:C233)</f>
        <v>90768.583803206813</v>
      </c>
      <c r="T233" s="81"/>
      <c r="U233" s="80">
        <f>SUM($CD$31:CD227)</f>
        <v>90768.583803206813</v>
      </c>
      <c r="V233" s="18"/>
      <c r="W233" s="18"/>
      <c r="X233" s="18"/>
      <c r="AC233" s="3" t="s">
        <v>45</v>
      </c>
      <c r="CB233">
        <f t="shared" si="89"/>
        <v>201</v>
      </c>
      <c r="CC233" s="2" t="str">
        <f t="shared" si="85"/>
        <v/>
      </c>
      <c r="CD233" s="4" t="str">
        <f t="shared" si="86"/>
        <v/>
      </c>
      <c r="CE233" s="1" t="str">
        <f t="shared" si="87"/>
        <v/>
      </c>
      <c r="CF233" s="4" t="str">
        <f t="shared" si="88"/>
        <v/>
      </c>
      <c r="CG233" s="4">
        <f t="shared" si="75"/>
        <v>0</v>
      </c>
      <c r="CH233" s="4">
        <f t="shared" si="90"/>
        <v>0</v>
      </c>
      <c r="CI233" s="4">
        <f t="shared" si="84"/>
        <v>0</v>
      </c>
      <c r="CK233" s="83">
        <f t="shared" ref="CK233:CK296" si="101">(CN232*($CK$37*13.85))/360</f>
        <v>215.84169880482642</v>
      </c>
      <c r="CL233" s="1">
        <f t="shared" si="98"/>
        <v>1131.3016216755746</v>
      </c>
      <c r="CM233" s="1">
        <f t="shared" si="99"/>
        <v>915.45992287074819</v>
      </c>
      <c r="CN233" s="83">
        <f t="shared" si="100"/>
        <v>159379.56136591217</v>
      </c>
      <c r="CO233" s="74">
        <f t="shared" si="81"/>
        <v>195</v>
      </c>
    </row>
    <row r="234" spans="1:93" hidden="1" x14ac:dyDescent="0.35">
      <c r="A234" s="74" t="str">
        <f t="shared" si="91"/>
        <v/>
      </c>
      <c r="B234" s="75" t="str">
        <f t="shared" si="92"/>
        <v/>
      </c>
      <c r="C234" s="76">
        <f t="shared" si="93"/>
        <v>0</v>
      </c>
      <c r="D234" s="77">
        <f t="shared" si="94"/>
        <v>0</v>
      </c>
      <c r="E234" s="76">
        <f t="shared" si="79"/>
        <v>0</v>
      </c>
      <c r="F234" s="76"/>
      <c r="G234" s="76">
        <f t="shared" si="82"/>
        <v>0</v>
      </c>
      <c r="H234" s="76">
        <f t="shared" si="95"/>
        <v>0</v>
      </c>
      <c r="I234" s="91">
        <f t="shared" si="96"/>
        <v>0</v>
      </c>
      <c r="J234" s="16"/>
      <c r="M234" s="95"/>
      <c r="N234" s="85"/>
      <c r="O234" s="87">
        <f t="shared" si="97"/>
        <v>0</v>
      </c>
      <c r="P234" s="41"/>
      <c r="Q234" s="80">
        <f t="shared" si="74"/>
        <v>0</v>
      </c>
      <c r="R234" s="18"/>
      <c r="S234" s="90">
        <f>SUM($C$39:C234)</f>
        <v>90768.583803206813</v>
      </c>
      <c r="T234" s="81"/>
      <c r="U234" s="80">
        <f>SUM($CD$31:CD228)</f>
        <v>90768.583803206813</v>
      </c>
      <c r="V234" s="18"/>
      <c r="W234" s="18"/>
      <c r="X234" s="18"/>
      <c r="AC234" s="3" t="s">
        <v>45</v>
      </c>
      <c r="CB234">
        <f t="shared" si="89"/>
        <v>202</v>
      </c>
      <c r="CC234" s="2" t="str">
        <f t="shared" si="85"/>
        <v/>
      </c>
      <c r="CD234" s="4" t="str">
        <f t="shared" si="86"/>
        <v/>
      </c>
      <c r="CE234" s="1" t="str">
        <f t="shared" si="87"/>
        <v/>
      </c>
      <c r="CF234" s="4" t="str">
        <f t="shared" si="88"/>
        <v/>
      </c>
      <c r="CG234" s="4">
        <f t="shared" si="75"/>
        <v>0</v>
      </c>
      <c r="CH234" s="4">
        <f t="shared" si="90"/>
        <v>0</v>
      </c>
      <c r="CI234" s="4">
        <f t="shared" si="84"/>
        <v>0</v>
      </c>
      <c r="CK234" s="83">
        <f t="shared" si="101"/>
        <v>214.60900658923867</v>
      </c>
      <c r="CL234" s="1">
        <f t="shared" si="98"/>
        <v>1131.3016216755746</v>
      </c>
      <c r="CM234" s="1">
        <f t="shared" si="99"/>
        <v>916.69261508633588</v>
      </c>
      <c r="CN234" s="83">
        <f t="shared" si="100"/>
        <v>158462.86875082584</v>
      </c>
      <c r="CO234" s="74">
        <f t="shared" si="81"/>
        <v>196</v>
      </c>
    </row>
    <row r="235" spans="1:93" hidden="1" x14ac:dyDescent="0.35">
      <c r="A235" s="74" t="str">
        <f t="shared" si="91"/>
        <v/>
      </c>
      <c r="B235" s="75" t="str">
        <f t="shared" si="92"/>
        <v/>
      </c>
      <c r="C235" s="76">
        <f t="shared" si="93"/>
        <v>0</v>
      </c>
      <c r="D235" s="77">
        <f t="shared" si="94"/>
        <v>0</v>
      </c>
      <c r="E235" s="76">
        <f t="shared" si="79"/>
        <v>0</v>
      </c>
      <c r="F235" s="76"/>
      <c r="G235" s="76">
        <f t="shared" si="82"/>
        <v>0</v>
      </c>
      <c r="H235" s="76">
        <f t="shared" si="95"/>
        <v>0</v>
      </c>
      <c r="I235" s="91">
        <f t="shared" si="96"/>
        <v>0</v>
      </c>
      <c r="J235" s="16"/>
      <c r="M235" s="95"/>
      <c r="N235" s="85"/>
      <c r="O235" s="87">
        <f t="shared" si="97"/>
        <v>0</v>
      </c>
      <c r="P235" s="41"/>
      <c r="Q235" s="80">
        <f t="shared" si="74"/>
        <v>0</v>
      </c>
      <c r="R235" s="18"/>
      <c r="S235" s="90">
        <f>SUM($C$39:C235)</f>
        <v>90768.583803206813</v>
      </c>
      <c r="T235" s="81"/>
      <c r="U235" s="80">
        <f>SUM($CD$31:CD229)</f>
        <v>90768.583803206813</v>
      </c>
      <c r="V235" s="18"/>
      <c r="W235" s="18"/>
      <c r="X235" s="18"/>
      <c r="AC235" s="3" t="s">
        <v>45</v>
      </c>
      <c r="CB235">
        <f t="shared" si="89"/>
        <v>203</v>
      </c>
      <c r="CC235" s="2" t="str">
        <f t="shared" si="85"/>
        <v/>
      </c>
      <c r="CD235" s="4" t="str">
        <f t="shared" si="86"/>
        <v/>
      </c>
      <c r="CE235" s="1" t="str">
        <f t="shared" si="87"/>
        <v/>
      </c>
      <c r="CF235" s="4" t="str">
        <f t="shared" si="88"/>
        <v/>
      </c>
      <c r="CG235" s="4">
        <f t="shared" si="75"/>
        <v>0</v>
      </c>
      <c r="CH235" s="4">
        <f t="shared" si="90"/>
        <v>0</v>
      </c>
      <c r="CI235" s="4">
        <f t="shared" si="84"/>
        <v>0</v>
      </c>
      <c r="CK235" s="83">
        <f t="shared" si="101"/>
        <v>213.37465451934122</v>
      </c>
      <c r="CL235" s="1">
        <f t="shared" si="98"/>
        <v>1131.3016216755746</v>
      </c>
      <c r="CM235" s="1">
        <f t="shared" si="99"/>
        <v>917.92696715623333</v>
      </c>
      <c r="CN235" s="83">
        <f t="shared" si="100"/>
        <v>157544.94178366961</v>
      </c>
      <c r="CO235" s="74">
        <f t="shared" si="81"/>
        <v>197</v>
      </c>
    </row>
    <row r="236" spans="1:93" hidden="1" x14ac:dyDescent="0.35">
      <c r="A236" s="74" t="str">
        <f t="shared" si="91"/>
        <v/>
      </c>
      <c r="B236" s="75" t="str">
        <f t="shared" si="92"/>
        <v/>
      </c>
      <c r="C236" s="76">
        <f t="shared" si="93"/>
        <v>0</v>
      </c>
      <c r="D236" s="77">
        <f t="shared" si="94"/>
        <v>0</v>
      </c>
      <c r="E236" s="76">
        <f t="shared" si="79"/>
        <v>0</v>
      </c>
      <c r="F236" s="76"/>
      <c r="G236" s="76">
        <f t="shared" si="82"/>
        <v>0</v>
      </c>
      <c r="H236" s="76">
        <f t="shared" si="95"/>
        <v>0</v>
      </c>
      <c r="I236" s="91">
        <f t="shared" si="96"/>
        <v>0</v>
      </c>
      <c r="J236" s="16"/>
      <c r="M236" s="95"/>
      <c r="N236" s="85"/>
      <c r="O236" s="87">
        <f t="shared" si="97"/>
        <v>0</v>
      </c>
      <c r="P236" s="41"/>
      <c r="Q236" s="80">
        <f t="shared" si="74"/>
        <v>0</v>
      </c>
      <c r="R236" s="18"/>
      <c r="S236" s="90">
        <f>SUM($C$39:C236)</f>
        <v>90768.583803206813</v>
      </c>
      <c r="T236" s="81"/>
      <c r="U236" s="80">
        <f>SUM($CD$31:CD230)</f>
        <v>90768.583803206813</v>
      </c>
      <c r="V236" s="18"/>
      <c r="W236" s="18"/>
      <c r="X236" s="18"/>
      <c r="AC236" s="3" t="s">
        <v>45</v>
      </c>
      <c r="CB236">
        <f t="shared" si="89"/>
        <v>204</v>
      </c>
      <c r="CC236" s="2" t="str">
        <f t="shared" si="85"/>
        <v/>
      </c>
      <c r="CD236" s="4" t="str">
        <f t="shared" si="86"/>
        <v/>
      </c>
      <c r="CE236" s="1" t="str">
        <f t="shared" si="87"/>
        <v/>
      </c>
      <c r="CF236" s="4" t="str">
        <f t="shared" si="88"/>
        <v/>
      </c>
      <c r="CG236" s="4">
        <f t="shared" si="75"/>
        <v>0</v>
      </c>
      <c r="CH236" s="4">
        <f t="shared" si="90"/>
        <v>0</v>
      </c>
      <c r="CI236" s="4">
        <f t="shared" si="84"/>
        <v>0</v>
      </c>
      <c r="CK236" s="83">
        <f t="shared" si="101"/>
        <v>212.138640360094</v>
      </c>
      <c r="CL236" s="1">
        <f t="shared" si="98"/>
        <v>1131.3016216755746</v>
      </c>
      <c r="CM236" s="1">
        <f t="shared" si="99"/>
        <v>919.16298131548058</v>
      </c>
      <c r="CN236" s="83">
        <f t="shared" si="100"/>
        <v>156625.77880235412</v>
      </c>
      <c r="CO236" s="74">
        <f t="shared" si="81"/>
        <v>198</v>
      </c>
    </row>
    <row r="237" spans="1:93" hidden="1" x14ac:dyDescent="0.35">
      <c r="A237" s="74" t="str">
        <f t="shared" si="91"/>
        <v/>
      </c>
      <c r="B237" s="75" t="str">
        <f t="shared" si="92"/>
        <v/>
      </c>
      <c r="C237" s="76">
        <f t="shared" si="93"/>
        <v>0</v>
      </c>
      <c r="D237" s="77">
        <f t="shared" si="94"/>
        <v>0</v>
      </c>
      <c r="E237" s="76">
        <f t="shared" si="79"/>
        <v>0</v>
      </c>
      <c r="F237" s="76"/>
      <c r="G237" s="76">
        <f t="shared" si="82"/>
        <v>0</v>
      </c>
      <c r="H237" s="76">
        <f t="shared" si="95"/>
        <v>0</v>
      </c>
      <c r="I237" s="91">
        <f t="shared" si="96"/>
        <v>0</v>
      </c>
      <c r="J237" s="16"/>
      <c r="M237" s="95"/>
      <c r="N237" s="85"/>
      <c r="O237" s="87">
        <f t="shared" si="97"/>
        <v>0</v>
      </c>
      <c r="P237" s="41"/>
      <c r="Q237" s="80">
        <f t="shared" ref="Q237:Q300" si="102">CI231</f>
        <v>0</v>
      </c>
      <c r="R237" s="18"/>
      <c r="S237" s="90">
        <f>SUM($C$39:C237)</f>
        <v>90768.583803206813</v>
      </c>
      <c r="T237" s="81"/>
      <c r="U237" s="80">
        <f>SUM($CD$31:CD231)</f>
        <v>90768.583803206813</v>
      </c>
      <c r="V237" s="18"/>
      <c r="W237" s="18"/>
      <c r="X237" s="18"/>
      <c r="AC237" s="3" t="s">
        <v>45</v>
      </c>
      <c r="CB237">
        <f t="shared" si="89"/>
        <v>205</v>
      </c>
      <c r="CC237" s="2" t="str">
        <f t="shared" si="85"/>
        <v/>
      </c>
      <c r="CD237" s="4" t="str">
        <f t="shared" si="86"/>
        <v/>
      </c>
      <c r="CE237" s="1" t="str">
        <f t="shared" si="87"/>
        <v/>
      </c>
      <c r="CF237" s="4" t="str">
        <f t="shared" si="88"/>
        <v/>
      </c>
      <c r="CG237" s="4">
        <f t="shared" si="75"/>
        <v>0</v>
      </c>
      <c r="CH237" s="4">
        <f t="shared" si="90"/>
        <v>0</v>
      </c>
      <c r="CI237" s="4">
        <f t="shared" si="84"/>
        <v>0</v>
      </c>
      <c r="CK237" s="83">
        <f t="shared" si="101"/>
        <v>210.90096187344767</v>
      </c>
      <c r="CL237" s="1">
        <f t="shared" si="98"/>
        <v>1131.3016216755746</v>
      </c>
      <c r="CM237" s="1">
        <f t="shared" si="99"/>
        <v>920.40065980212694</v>
      </c>
      <c r="CN237" s="83">
        <f t="shared" si="100"/>
        <v>155705.37814255198</v>
      </c>
      <c r="CO237" s="74">
        <f t="shared" si="81"/>
        <v>199</v>
      </c>
    </row>
    <row r="238" spans="1:93" hidden="1" x14ac:dyDescent="0.35">
      <c r="A238" s="74" t="str">
        <f t="shared" si="91"/>
        <v/>
      </c>
      <c r="B238" s="75" t="str">
        <f t="shared" si="92"/>
        <v/>
      </c>
      <c r="C238" s="76">
        <f t="shared" si="93"/>
        <v>0</v>
      </c>
      <c r="D238" s="77">
        <f t="shared" si="94"/>
        <v>0</v>
      </c>
      <c r="E238" s="76">
        <f t="shared" si="79"/>
        <v>0</v>
      </c>
      <c r="F238" s="76"/>
      <c r="G238" s="76">
        <f t="shared" si="82"/>
        <v>0</v>
      </c>
      <c r="H238" s="76">
        <f t="shared" si="95"/>
        <v>0</v>
      </c>
      <c r="I238" s="91">
        <f t="shared" si="96"/>
        <v>0</v>
      </c>
      <c r="J238" s="16"/>
      <c r="M238" s="95"/>
      <c r="N238" s="85"/>
      <c r="O238" s="87">
        <f t="shared" si="97"/>
        <v>0</v>
      </c>
      <c r="P238" s="41"/>
      <c r="Q238" s="80">
        <f t="shared" si="102"/>
        <v>0</v>
      </c>
      <c r="R238" s="18"/>
      <c r="S238" s="90">
        <f>SUM($C$39:C238)</f>
        <v>90768.583803206813</v>
      </c>
      <c r="T238" s="81"/>
      <c r="U238" s="80">
        <f>SUM($CD$31:CD232)</f>
        <v>90768.583803206813</v>
      </c>
      <c r="V238" s="18"/>
      <c r="W238" s="18"/>
      <c r="X238" s="18"/>
      <c r="AC238" s="3" t="s">
        <v>45</v>
      </c>
      <c r="CB238">
        <f t="shared" si="89"/>
        <v>206</v>
      </c>
      <c r="CC238" s="2" t="str">
        <f t="shared" si="85"/>
        <v/>
      </c>
      <c r="CD238" s="4" t="str">
        <f t="shared" si="86"/>
        <v/>
      </c>
      <c r="CE238" s="1" t="str">
        <f t="shared" si="87"/>
        <v/>
      </c>
      <c r="CF238" s="4" t="str">
        <f t="shared" si="88"/>
        <v/>
      </c>
      <c r="CG238" s="4">
        <f t="shared" si="75"/>
        <v>0</v>
      </c>
      <c r="CH238" s="4">
        <f t="shared" si="90"/>
        <v>0</v>
      </c>
      <c r="CI238" s="4">
        <f t="shared" si="84"/>
        <v>0</v>
      </c>
      <c r="CK238" s="83">
        <f t="shared" si="101"/>
        <v>209.6616168183391</v>
      </c>
      <c r="CL238" s="1">
        <f t="shared" si="98"/>
        <v>1131.3016216755746</v>
      </c>
      <c r="CM238" s="1">
        <f t="shared" si="99"/>
        <v>921.64000485723545</v>
      </c>
      <c r="CN238" s="83">
        <f t="shared" si="100"/>
        <v>154783.73813769475</v>
      </c>
      <c r="CO238" s="74">
        <f t="shared" si="81"/>
        <v>200</v>
      </c>
    </row>
    <row r="239" spans="1:93" hidden="1" x14ac:dyDescent="0.35">
      <c r="A239" s="74" t="str">
        <f t="shared" si="91"/>
        <v/>
      </c>
      <c r="B239" s="75" t="str">
        <f t="shared" si="92"/>
        <v/>
      </c>
      <c r="C239" s="76">
        <f t="shared" si="93"/>
        <v>0</v>
      </c>
      <c r="D239" s="77">
        <f t="shared" si="94"/>
        <v>0</v>
      </c>
      <c r="E239" s="76">
        <f t="shared" si="79"/>
        <v>0</v>
      </c>
      <c r="F239" s="76"/>
      <c r="G239" s="76">
        <f t="shared" si="82"/>
        <v>0</v>
      </c>
      <c r="H239" s="76">
        <f t="shared" si="95"/>
        <v>0</v>
      </c>
      <c r="I239" s="91">
        <f t="shared" si="96"/>
        <v>0</v>
      </c>
      <c r="J239" s="16"/>
      <c r="M239" s="95"/>
      <c r="N239" s="85"/>
      <c r="O239" s="87">
        <f t="shared" si="97"/>
        <v>0</v>
      </c>
      <c r="P239" s="41"/>
      <c r="Q239" s="80">
        <f t="shared" si="102"/>
        <v>0</v>
      </c>
      <c r="R239" s="18"/>
      <c r="S239" s="90">
        <f>SUM($C$39:C239)</f>
        <v>90768.583803206813</v>
      </c>
      <c r="T239" s="81"/>
      <c r="U239" s="80">
        <f>SUM($CD$31:CD233)</f>
        <v>90768.583803206813</v>
      </c>
      <c r="V239" s="18"/>
      <c r="W239" s="18"/>
      <c r="X239" s="18"/>
      <c r="AC239" s="3" t="s">
        <v>45</v>
      </c>
      <c r="CB239">
        <f t="shared" si="89"/>
        <v>207</v>
      </c>
      <c r="CC239" s="2" t="str">
        <f t="shared" si="85"/>
        <v/>
      </c>
      <c r="CD239" s="4" t="str">
        <f t="shared" si="86"/>
        <v/>
      </c>
      <c r="CE239" s="1" t="str">
        <f t="shared" si="87"/>
        <v/>
      </c>
      <c r="CF239" s="4" t="str">
        <f t="shared" si="88"/>
        <v/>
      </c>
      <c r="CG239" s="4">
        <f t="shared" si="75"/>
        <v>0</v>
      </c>
      <c r="CH239" s="4">
        <f t="shared" si="90"/>
        <v>0</v>
      </c>
      <c r="CI239" s="4">
        <f t="shared" si="84"/>
        <v>0</v>
      </c>
      <c r="CK239" s="83">
        <f t="shared" si="101"/>
        <v>208.4206029506876</v>
      </c>
      <c r="CL239" s="1">
        <f t="shared" si="98"/>
        <v>1131.3016216755746</v>
      </c>
      <c r="CM239" s="1">
        <f t="shared" si="99"/>
        <v>922.88101872488699</v>
      </c>
      <c r="CN239" s="83">
        <f t="shared" si="100"/>
        <v>153860.85711896987</v>
      </c>
      <c r="CO239" s="74">
        <f t="shared" si="81"/>
        <v>201</v>
      </c>
    </row>
    <row r="240" spans="1:93" hidden="1" x14ac:dyDescent="0.35">
      <c r="A240" s="74" t="str">
        <f t="shared" si="91"/>
        <v/>
      </c>
      <c r="B240" s="75" t="str">
        <f t="shared" si="92"/>
        <v/>
      </c>
      <c r="C240" s="76">
        <f t="shared" si="93"/>
        <v>0</v>
      </c>
      <c r="D240" s="77">
        <f t="shared" si="94"/>
        <v>0</v>
      </c>
      <c r="E240" s="76">
        <f t="shared" si="79"/>
        <v>0</v>
      </c>
      <c r="F240" s="76"/>
      <c r="G240" s="76">
        <f t="shared" si="82"/>
        <v>0</v>
      </c>
      <c r="H240" s="76">
        <f t="shared" si="95"/>
        <v>0</v>
      </c>
      <c r="I240" s="91">
        <f t="shared" si="96"/>
        <v>0</v>
      </c>
      <c r="J240" s="16"/>
      <c r="M240" s="95"/>
      <c r="N240" s="85"/>
      <c r="O240" s="87">
        <f t="shared" si="97"/>
        <v>0</v>
      </c>
      <c r="P240" s="41"/>
      <c r="Q240" s="80">
        <f t="shared" si="102"/>
        <v>0</v>
      </c>
      <c r="R240" s="18"/>
      <c r="S240" s="90">
        <f>SUM($C$39:C240)</f>
        <v>90768.583803206813</v>
      </c>
      <c r="T240" s="81"/>
      <c r="U240" s="80">
        <f>SUM($CD$31:CD234)</f>
        <v>90768.583803206813</v>
      </c>
      <c r="V240" s="18"/>
      <c r="W240" s="18"/>
      <c r="X240" s="18"/>
      <c r="AC240" s="3" t="s">
        <v>45</v>
      </c>
      <c r="CB240">
        <f t="shared" si="89"/>
        <v>208</v>
      </c>
      <c r="CC240" s="2" t="str">
        <f t="shared" si="85"/>
        <v/>
      </c>
      <c r="CD240" s="4" t="str">
        <f t="shared" si="86"/>
        <v/>
      </c>
      <c r="CE240" s="1" t="str">
        <f t="shared" si="87"/>
        <v/>
      </c>
      <c r="CF240" s="4" t="str">
        <f t="shared" si="88"/>
        <v/>
      </c>
      <c r="CG240" s="4">
        <f t="shared" ref="CG240:CG303" si="103">IF(CI239&lt;1,0,CG228)</f>
        <v>0</v>
      </c>
      <c r="CH240" s="4">
        <f t="shared" si="90"/>
        <v>0</v>
      </c>
      <c r="CI240" s="4">
        <f t="shared" si="84"/>
        <v>0</v>
      </c>
      <c r="CK240" s="83">
        <f t="shared" si="101"/>
        <v>207.17791802339067</v>
      </c>
      <c r="CL240" s="1">
        <f t="shared" si="98"/>
        <v>1131.3016216755746</v>
      </c>
      <c r="CM240" s="1">
        <f t="shared" si="99"/>
        <v>924.12370365218385</v>
      </c>
      <c r="CN240" s="83">
        <f t="shared" si="100"/>
        <v>152936.73341531769</v>
      </c>
      <c r="CO240" s="74">
        <f t="shared" si="81"/>
        <v>202</v>
      </c>
    </row>
    <row r="241" spans="1:93" hidden="1" x14ac:dyDescent="0.35">
      <c r="A241" s="74" t="str">
        <f t="shared" si="91"/>
        <v/>
      </c>
      <c r="B241" s="75" t="str">
        <f t="shared" si="92"/>
        <v/>
      </c>
      <c r="C241" s="76">
        <f t="shared" si="93"/>
        <v>0</v>
      </c>
      <c r="D241" s="77">
        <f t="shared" si="94"/>
        <v>0</v>
      </c>
      <c r="E241" s="76">
        <f t="shared" si="79"/>
        <v>0</v>
      </c>
      <c r="F241" s="76"/>
      <c r="G241" s="76">
        <f t="shared" si="82"/>
        <v>0</v>
      </c>
      <c r="H241" s="76">
        <f t="shared" si="95"/>
        <v>0</v>
      </c>
      <c r="I241" s="91">
        <f t="shared" si="96"/>
        <v>0</v>
      </c>
      <c r="J241" s="16"/>
      <c r="M241" s="95"/>
      <c r="N241" s="85"/>
      <c r="O241" s="87">
        <f t="shared" si="97"/>
        <v>0</v>
      </c>
      <c r="P241" s="41"/>
      <c r="Q241" s="80">
        <f t="shared" si="102"/>
        <v>0</v>
      </c>
      <c r="R241" s="18"/>
      <c r="S241" s="90">
        <f>SUM($C$39:C241)</f>
        <v>90768.583803206813</v>
      </c>
      <c r="T241" s="81"/>
      <c r="U241" s="80">
        <f>SUM($CD$31:CD235)</f>
        <v>90768.583803206813</v>
      </c>
      <c r="V241" s="18"/>
      <c r="W241" s="18"/>
      <c r="X241" s="18"/>
      <c r="AC241" s="3" t="s">
        <v>45</v>
      </c>
      <c r="CB241">
        <f t="shared" si="89"/>
        <v>209</v>
      </c>
      <c r="CC241" s="2" t="str">
        <f t="shared" si="85"/>
        <v/>
      </c>
      <c r="CD241" s="4" t="str">
        <f t="shared" si="86"/>
        <v/>
      </c>
      <c r="CE241" s="1" t="str">
        <f t="shared" si="87"/>
        <v/>
      </c>
      <c r="CF241" s="4" t="str">
        <f t="shared" si="88"/>
        <v/>
      </c>
      <c r="CG241" s="4">
        <f t="shared" si="103"/>
        <v>0</v>
      </c>
      <c r="CH241" s="4">
        <f t="shared" si="90"/>
        <v>0</v>
      </c>
      <c r="CI241" s="4">
        <f t="shared" si="84"/>
        <v>0</v>
      </c>
      <c r="CK241" s="83">
        <f t="shared" si="101"/>
        <v>205.93355978632013</v>
      </c>
      <c r="CL241" s="1">
        <f t="shared" si="98"/>
        <v>1131.3016216755746</v>
      </c>
      <c r="CM241" s="1">
        <f t="shared" si="99"/>
        <v>925.36806188925448</v>
      </c>
      <c r="CN241" s="83">
        <f t="shared" si="100"/>
        <v>152011.36535342844</v>
      </c>
      <c r="CO241" s="74">
        <f t="shared" si="81"/>
        <v>203</v>
      </c>
    </row>
    <row r="242" spans="1:93" hidden="1" x14ac:dyDescent="0.35">
      <c r="A242" s="74" t="str">
        <f t="shared" si="91"/>
        <v/>
      </c>
      <c r="B242" s="75" t="str">
        <f t="shared" si="92"/>
        <v/>
      </c>
      <c r="C242" s="76">
        <f t="shared" si="93"/>
        <v>0</v>
      </c>
      <c r="D242" s="77">
        <f t="shared" si="94"/>
        <v>0</v>
      </c>
      <c r="E242" s="76">
        <f t="shared" si="79"/>
        <v>0</v>
      </c>
      <c r="F242" s="76"/>
      <c r="G242" s="76">
        <f t="shared" si="82"/>
        <v>0</v>
      </c>
      <c r="H242" s="76">
        <f t="shared" si="95"/>
        <v>0</v>
      </c>
      <c r="I242" s="91">
        <f t="shared" si="96"/>
        <v>0</v>
      </c>
      <c r="J242" s="16"/>
      <c r="M242" s="95"/>
      <c r="N242" s="85" t="s">
        <v>45</v>
      </c>
      <c r="O242" s="87">
        <f>CN480</f>
        <v>0</v>
      </c>
      <c r="P242" s="41"/>
      <c r="Q242" s="80">
        <f t="shared" si="102"/>
        <v>0</v>
      </c>
      <c r="R242" s="18"/>
      <c r="S242" s="90">
        <f>SUM($C$39:C242)</f>
        <v>90768.583803206813</v>
      </c>
      <c r="T242" s="81">
        <v>17</v>
      </c>
      <c r="U242" s="80">
        <f>SUM($CD$31:CD236)</f>
        <v>90768.583803206813</v>
      </c>
      <c r="V242" s="18"/>
      <c r="W242" s="18"/>
      <c r="X242" s="18"/>
      <c r="AC242" s="3" t="s">
        <v>45</v>
      </c>
      <c r="CB242">
        <f t="shared" si="89"/>
        <v>210</v>
      </c>
      <c r="CC242" s="2" t="str">
        <f t="shared" si="85"/>
        <v/>
      </c>
      <c r="CD242" s="4" t="str">
        <f t="shared" si="86"/>
        <v/>
      </c>
      <c r="CE242" s="1" t="str">
        <f t="shared" si="87"/>
        <v/>
      </c>
      <c r="CF242" s="4" t="str">
        <f t="shared" si="88"/>
        <v/>
      </c>
      <c r="CG242" s="4">
        <f t="shared" si="103"/>
        <v>0</v>
      </c>
      <c r="CH242" s="4">
        <f t="shared" si="90"/>
        <v>0</v>
      </c>
      <c r="CI242" s="4">
        <f t="shared" si="84"/>
        <v>0</v>
      </c>
      <c r="CK242" s="83">
        <f t="shared" si="101"/>
        <v>204.68752598631787</v>
      </c>
      <c r="CL242" s="1">
        <f t="shared" si="98"/>
        <v>1131.3016216755746</v>
      </c>
      <c r="CM242" s="1">
        <f t="shared" si="99"/>
        <v>926.61409568925671</v>
      </c>
      <c r="CN242" s="83">
        <f t="shared" si="100"/>
        <v>151084.75125773918</v>
      </c>
      <c r="CO242" s="74">
        <f t="shared" si="81"/>
        <v>204</v>
      </c>
    </row>
    <row r="243" spans="1:93" hidden="1" x14ac:dyDescent="0.35">
      <c r="A243" s="74" t="str">
        <f t="shared" si="91"/>
        <v/>
      </c>
      <c r="B243" s="75" t="str">
        <f t="shared" si="92"/>
        <v/>
      </c>
      <c r="C243" s="76">
        <f t="shared" si="93"/>
        <v>0</v>
      </c>
      <c r="D243" s="77">
        <f t="shared" si="94"/>
        <v>0</v>
      </c>
      <c r="E243" s="76">
        <f t="shared" si="79"/>
        <v>0</v>
      </c>
      <c r="F243" s="76"/>
      <c r="G243" s="76">
        <f t="shared" si="82"/>
        <v>0</v>
      </c>
      <c r="H243" s="76">
        <f t="shared" si="95"/>
        <v>0</v>
      </c>
      <c r="I243" s="91">
        <f t="shared" si="96"/>
        <v>0</v>
      </c>
      <c r="J243" s="16"/>
      <c r="M243" s="95"/>
      <c r="N243" s="85"/>
      <c r="O243" s="87">
        <f>O242-($O$242-$O$254)/12</f>
        <v>0</v>
      </c>
      <c r="P243" s="41"/>
      <c r="Q243" s="80">
        <f t="shared" si="102"/>
        <v>0</v>
      </c>
      <c r="R243" s="18"/>
      <c r="S243" s="90">
        <f>SUM($C$39:C243)</f>
        <v>90768.583803206813</v>
      </c>
      <c r="T243" s="81"/>
      <c r="U243" s="80">
        <f>SUM($CD$31:CD237)</f>
        <v>90768.583803206813</v>
      </c>
      <c r="V243" s="18"/>
      <c r="W243" s="18"/>
      <c r="X243" s="18"/>
      <c r="AC243" s="3" t="s">
        <v>45</v>
      </c>
      <c r="CB243">
        <f t="shared" si="89"/>
        <v>211</v>
      </c>
      <c r="CC243" s="2" t="str">
        <f t="shared" si="85"/>
        <v/>
      </c>
      <c r="CD243" s="4" t="str">
        <f t="shared" si="86"/>
        <v/>
      </c>
      <c r="CE243" s="1" t="str">
        <f t="shared" si="87"/>
        <v/>
      </c>
      <c r="CF243" s="4" t="str">
        <f t="shared" si="88"/>
        <v/>
      </c>
      <c r="CG243" s="4">
        <f t="shared" si="103"/>
        <v>0</v>
      </c>
      <c r="CH243" s="4">
        <f t="shared" si="90"/>
        <v>0</v>
      </c>
      <c r="CI243" s="4">
        <f t="shared" si="84"/>
        <v>0</v>
      </c>
      <c r="CK243" s="83">
        <f t="shared" si="101"/>
        <v>203.43981436719187</v>
      </c>
      <c r="CL243" s="1">
        <f t="shared" si="98"/>
        <v>1131.3016216755746</v>
      </c>
      <c r="CM243" s="1">
        <f t="shared" si="99"/>
        <v>927.86180730838271</v>
      </c>
      <c r="CN243" s="83">
        <f t="shared" si="100"/>
        <v>150156.88945043078</v>
      </c>
      <c r="CO243" s="74">
        <f t="shared" si="81"/>
        <v>205</v>
      </c>
    </row>
    <row r="244" spans="1:93" hidden="1" x14ac:dyDescent="0.35">
      <c r="A244" s="74" t="str">
        <f t="shared" si="91"/>
        <v/>
      </c>
      <c r="B244" s="75" t="str">
        <f t="shared" si="92"/>
        <v/>
      </c>
      <c r="C244" s="76">
        <f t="shared" si="93"/>
        <v>0</v>
      </c>
      <c r="D244" s="77">
        <f t="shared" si="94"/>
        <v>0</v>
      </c>
      <c r="E244" s="76">
        <f t="shared" si="79"/>
        <v>0</v>
      </c>
      <c r="F244" s="76"/>
      <c r="G244" s="76">
        <f t="shared" si="82"/>
        <v>0</v>
      </c>
      <c r="H244" s="76">
        <f t="shared" si="95"/>
        <v>0</v>
      </c>
      <c r="I244" s="91">
        <f t="shared" si="96"/>
        <v>0</v>
      </c>
      <c r="J244" s="16"/>
      <c r="M244" s="95"/>
      <c r="N244" s="85"/>
      <c r="O244" s="87">
        <f t="shared" ref="O244:O253" si="104">O243-($O$242-$O$254)/12</f>
        <v>0</v>
      </c>
      <c r="P244" s="41"/>
      <c r="Q244" s="80">
        <f t="shared" si="102"/>
        <v>0</v>
      </c>
      <c r="R244" s="18"/>
      <c r="S244" s="90">
        <f>SUM($C$39:C244)</f>
        <v>90768.583803206813</v>
      </c>
      <c r="T244" s="81"/>
      <c r="U244" s="80">
        <f>SUM($CD$31:CD238)</f>
        <v>90768.583803206813</v>
      </c>
      <c r="V244" s="18"/>
      <c r="W244" s="18"/>
      <c r="X244" s="18"/>
      <c r="AC244" s="3" t="s">
        <v>45</v>
      </c>
      <c r="CB244">
        <f t="shared" si="89"/>
        <v>212</v>
      </c>
      <c r="CC244" s="2" t="str">
        <f t="shared" si="85"/>
        <v/>
      </c>
      <c r="CD244" s="4" t="str">
        <f t="shared" si="86"/>
        <v/>
      </c>
      <c r="CE244" s="1" t="str">
        <f t="shared" si="87"/>
        <v/>
      </c>
      <c r="CF244" s="4" t="str">
        <f t="shared" si="88"/>
        <v/>
      </c>
      <c r="CG244" s="4">
        <f t="shared" si="103"/>
        <v>0</v>
      </c>
      <c r="CH244" s="4">
        <f t="shared" si="90"/>
        <v>0</v>
      </c>
      <c r="CI244" s="4">
        <f t="shared" si="84"/>
        <v>0</v>
      </c>
      <c r="CK244" s="83">
        <f t="shared" si="101"/>
        <v>202.19042266971201</v>
      </c>
      <c r="CL244" s="1">
        <f t="shared" si="98"/>
        <v>1131.3016216755746</v>
      </c>
      <c r="CM244" s="1">
        <f t="shared" si="99"/>
        <v>929.11119900586255</v>
      </c>
      <c r="CN244" s="83">
        <f t="shared" si="100"/>
        <v>149227.77825142493</v>
      </c>
      <c r="CO244" s="74">
        <f t="shared" si="81"/>
        <v>206</v>
      </c>
    </row>
    <row r="245" spans="1:93" hidden="1" x14ac:dyDescent="0.35">
      <c r="A245" s="74" t="str">
        <f t="shared" si="91"/>
        <v/>
      </c>
      <c r="B245" s="75" t="str">
        <f t="shared" si="92"/>
        <v/>
      </c>
      <c r="C245" s="76">
        <f t="shared" si="93"/>
        <v>0</v>
      </c>
      <c r="D245" s="77">
        <f t="shared" si="94"/>
        <v>0</v>
      </c>
      <c r="E245" s="76">
        <f t="shared" si="79"/>
        <v>0</v>
      </c>
      <c r="F245" s="76"/>
      <c r="G245" s="76">
        <f t="shared" si="82"/>
        <v>0</v>
      </c>
      <c r="H245" s="76">
        <f t="shared" si="95"/>
        <v>0</v>
      </c>
      <c r="I245" s="91">
        <f t="shared" si="96"/>
        <v>0</v>
      </c>
      <c r="J245" s="16"/>
      <c r="M245" s="95"/>
      <c r="N245" s="85"/>
      <c r="O245" s="87">
        <f t="shared" si="104"/>
        <v>0</v>
      </c>
      <c r="P245" s="41"/>
      <c r="Q245" s="80">
        <f t="shared" si="102"/>
        <v>0</v>
      </c>
      <c r="R245" s="18"/>
      <c r="S245" s="90">
        <f>SUM($C$39:C245)</f>
        <v>90768.583803206813</v>
      </c>
      <c r="T245" s="81"/>
      <c r="U245" s="80">
        <f>SUM($CD$31:CD239)</f>
        <v>90768.583803206813</v>
      </c>
      <c r="V245" s="18"/>
      <c r="W245" s="18"/>
      <c r="X245" s="18"/>
      <c r="AC245" s="3" t="s">
        <v>45</v>
      </c>
      <c r="CB245">
        <f t="shared" si="89"/>
        <v>213</v>
      </c>
      <c r="CC245" s="2" t="str">
        <f t="shared" si="85"/>
        <v/>
      </c>
      <c r="CD245" s="4" t="str">
        <f t="shared" si="86"/>
        <v/>
      </c>
      <c r="CE245" s="1" t="str">
        <f t="shared" si="87"/>
        <v/>
      </c>
      <c r="CF245" s="4" t="str">
        <f t="shared" si="88"/>
        <v/>
      </c>
      <c r="CG245" s="4">
        <f t="shared" si="103"/>
        <v>0</v>
      </c>
      <c r="CH245" s="4">
        <f t="shared" si="90"/>
        <v>0</v>
      </c>
      <c r="CI245" s="4">
        <f t="shared" si="84"/>
        <v>0</v>
      </c>
      <c r="CK245" s="83">
        <f t="shared" si="101"/>
        <v>200.93934863160621</v>
      </c>
      <c r="CL245" s="1">
        <f t="shared" si="98"/>
        <v>1131.3016216755746</v>
      </c>
      <c r="CM245" s="1">
        <f t="shared" si="99"/>
        <v>930.36227304396834</v>
      </c>
      <c r="CN245" s="83">
        <f t="shared" si="100"/>
        <v>148297.41597838094</v>
      </c>
      <c r="CO245" s="74">
        <f t="shared" si="81"/>
        <v>207</v>
      </c>
    </row>
    <row r="246" spans="1:93" hidden="1" x14ac:dyDescent="0.35">
      <c r="A246" s="74" t="str">
        <f t="shared" si="91"/>
        <v/>
      </c>
      <c r="B246" s="75" t="str">
        <f t="shared" si="92"/>
        <v/>
      </c>
      <c r="C246" s="76">
        <f t="shared" si="93"/>
        <v>0</v>
      </c>
      <c r="D246" s="77">
        <f t="shared" si="94"/>
        <v>0</v>
      </c>
      <c r="E246" s="76">
        <f t="shared" si="79"/>
        <v>0</v>
      </c>
      <c r="F246" s="76"/>
      <c r="G246" s="76">
        <f t="shared" si="82"/>
        <v>0</v>
      </c>
      <c r="H246" s="76">
        <f t="shared" si="95"/>
        <v>0</v>
      </c>
      <c r="I246" s="91">
        <f t="shared" si="96"/>
        <v>0</v>
      </c>
      <c r="J246" s="16"/>
      <c r="M246" s="95"/>
      <c r="N246" s="85"/>
      <c r="O246" s="87">
        <f t="shared" si="104"/>
        <v>0</v>
      </c>
      <c r="P246" s="41"/>
      <c r="Q246" s="80">
        <f t="shared" si="102"/>
        <v>0</v>
      </c>
      <c r="R246" s="18"/>
      <c r="S246" s="90">
        <f>SUM($C$39:C246)</f>
        <v>90768.583803206813</v>
      </c>
      <c r="T246" s="81"/>
      <c r="U246" s="80">
        <f>SUM($CD$31:CD240)</f>
        <v>90768.583803206813</v>
      </c>
      <c r="V246" s="18"/>
      <c r="W246" s="18"/>
      <c r="X246" s="18"/>
      <c r="AC246" s="3" t="s">
        <v>45</v>
      </c>
      <c r="CB246">
        <f t="shared" si="89"/>
        <v>214</v>
      </c>
      <c r="CC246" s="2" t="str">
        <f t="shared" si="85"/>
        <v/>
      </c>
      <c r="CD246" s="4" t="str">
        <f t="shared" si="86"/>
        <v/>
      </c>
      <c r="CE246" s="1" t="str">
        <f t="shared" si="87"/>
        <v/>
      </c>
      <c r="CF246" s="4" t="str">
        <f t="shared" si="88"/>
        <v/>
      </c>
      <c r="CG246" s="4">
        <f t="shared" si="103"/>
        <v>0</v>
      </c>
      <c r="CH246" s="4">
        <f t="shared" si="90"/>
        <v>0</v>
      </c>
      <c r="CI246" s="4">
        <f t="shared" si="84"/>
        <v>0</v>
      </c>
      <c r="CK246" s="83">
        <f t="shared" si="101"/>
        <v>199.686589987556</v>
      </c>
      <c r="CL246" s="1">
        <f t="shared" si="98"/>
        <v>1131.3016216755746</v>
      </c>
      <c r="CM246" s="1">
        <f t="shared" si="99"/>
        <v>931.61503168801858</v>
      </c>
      <c r="CN246" s="83">
        <f t="shared" si="100"/>
        <v>147365.80094669294</v>
      </c>
      <c r="CO246" s="74">
        <f t="shared" si="81"/>
        <v>208</v>
      </c>
    </row>
    <row r="247" spans="1:93" hidden="1" x14ac:dyDescent="0.35">
      <c r="A247" s="74" t="str">
        <f t="shared" si="91"/>
        <v/>
      </c>
      <c r="B247" s="75" t="str">
        <f t="shared" si="92"/>
        <v/>
      </c>
      <c r="C247" s="76">
        <f t="shared" si="93"/>
        <v>0</v>
      </c>
      <c r="D247" s="77">
        <f t="shared" si="94"/>
        <v>0</v>
      </c>
      <c r="E247" s="76">
        <f t="shared" si="79"/>
        <v>0</v>
      </c>
      <c r="F247" s="76"/>
      <c r="G247" s="76">
        <f t="shared" si="82"/>
        <v>0</v>
      </c>
      <c r="H247" s="76">
        <f t="shared" si="95"/>
        <v>0</v>
      </c>
      <c r="I247" s="91">
        <f t="shared" si="96"/>
        <v>0</v>
      </c>
      <c r="J247" s="16"/>
      <c r="M247" s="95"/>
      <c r="N247" s="85"/>
      <c r="O247" s="87">
        <f t="shared" si="104"/>
        <v>0</v>
      </c>
      <c r="P247" s="41"/>
      <c r="Q247" s="80">
        <f t="shared" si="102"/>
        <v>0</v>
      </c>
      <c r="R247" s="18"/>
      <c r="S247" s="90">
        <f>SUM($C$39:C247)</f>
        <v>90768.583803206813</v>
      </c>
      <c r="T247" s="81"/>
      <c r="U247" s="80">
        <f>SUM($CD$31:CD241)</f>
        <v>90768.583803206813</v>
      </c>
      <c r="V247" s="18"/>
      <c r="W247" s="18"/>
      <c r="X247" s="18"/>
      <c r="AC247" s="3" t="s">
        <v>45</v>
      </c>
      <c r="CB247">
        <f t="shared" si="89"/>
        <v>215</v>
      </c>
      <c r="CC247" s="2" t="str">
        <f t="shared" si="85"/>
        <v/>
      </c>
      <c r="CD247" s="4" t="str">
        <f t="shared" si="86"/>
        <v/>
      </c>
      <c r="CE247" s="1" t="str">
        <f t="shared" si="87"/>
        <v/>
      </c>
      <c r="CF247" s="4" t="str">
        <f t="shared" si="88"/>
        <v/>
      </c>
      <c r="CG247" s="4">
        <f t="shared" si="103"/>
        <v>0</v>
      </c>
      <c r="CH247" s="4">
        <f t="shared" si="90"/>
        <v>0</v>
      </c>
      <c r="CI247" s="4">
        <f t="shared" si="84"/>
        <v>0</v>
      </c>
      <c r="CK247" s="83">
        <f t="shared" si="101"/>
        <v>198.43214446919276</v>
      </c>
      <c r="CL247" s="1">
        <f t="shared" si="98"/>
        <v>1131.3016216755746</v>
      </c>
      <c r="CM247" s="1">
        <f t="shared" si="99"/>
        <v>932.86947720638182</v>
      </c>
      <c r="CN247" s="83">
        <f t="shared" si="100"/>
        <v>146432.93146948656</v>
      </c>
      <c r="CO247" s="74">
        <f t="shared" si="81"/>
        <v>209</v>
      </c>
    </row>
    <row r="248" spans="1:93" hidden="1" x14ac:dyDescent="0.35">
      <c r="A248" s="74" t="str">
        <f t="shared" si="91"/>
        <v/>
      </c>
      <c r="B248" s="75" t="str">
        <f t="shared" si="92"/>
        <v/>
      </c>
      <c r="C248" s="76">
        <f t="shared" si="93"/>
        <v>0</v>
      </c>
      <c r="D248" s="77">
        <f t="shared" si="94"/>
        <v>0</v>
      </c>
      <c r="E248" s="76">
        <f t="shared" si="79"/>
        <v>0</v>
      </c>
      <c r="F248" s="76"/>
      <c r="G248" s="76">
        <f t="shared" si="82"/>
        <v>0</v>
      </c>
      <c r="H248" s="76">
        <f t="shared" si="95"/>
        <v>0</v>
      </c>
      <c r="I248" s="91">
        <f t="shared" si="96"/>
        <v>0</v>
      </c>
      <c r="J248" s="16"/>
      <c r="M248" s="95"/>
      <c r="N248" s="85"/>
      <c r="O248" s="87">
        <f t="shared" si="104"/>
        <v>0</v>
      </c>
      <c r="P248" s="41"/>
      <c r="Q248" s="80">
        <f t="shared" si="102"/>
        <v>0</v>
      </c>
      <c r="R248" s="18"/>
      <c r="S248" s="90">
        <f>SUM($C$39:C248)</f>
        <v>90768.583803206813</v>
      </c>
      <c r="T248" s="81"/>
      <c r="U248" s="80">
        <f>SUM($CD$31:CD242)</f>
        <v>90768.583803206813</v>
      </c>
      <c r="V248" s="18"/>
      <c r="W248" s="18"/>
      <c r="X248" s="18"/>
      <c r="AC248" s="3" t="s">
        <v>45</v>
      </c>
      <c r="CB248">
        <f t="shared" si="89"/>
        <v>216</v>
      </c>
      <c r="CC248" s="2" t="str">
        <f t="shared" si="85"/>
        <v/>
      </c>
      <c r="CD248" s="4" t="str">
        <f t="shared" si="86"/>
        <v/>
      </c>
      <c r="CE248" s="1" t="str">
        <f t="shared" si="87"/>
        <v/>
      </c>
      <c r="CF248" s="4" t="str">
        <f t="shared" si="88"/>
        <v/>
      </c>
      <c r="CG248" s="4">
        <f t="shared" si="103"/>
        <v>0</v>
      </c>
      <c r="CH248" s="4">
        <f t="shared" si="90"/>
        <v>0</v>
      </c>
      <c r="CI248" s="4">
        <f t="shared" si="84"/>
        <v>0</v>
      </c>
      <c r="CK248" s="83">
        <f t="shared" si="101"/>
        <v>197.17600980509337</v>
      </c>
      <c r="CL248" s="1">
        <f t="shared" si="98"/>
        <v>1131.3016216755746</v>
      </c>
      <c r="CM248" s="1">
        <f t="shared" si="99"/>
        <v>934.12561187048118</v>
      </c>
      <c r="CN248" s="83">
        <f t="shared" si="100"/>
        <v>145498.80585761607</v>
      </c>
      <c r="CO248" s="74">
        <f t="shared" si="81"/>
        <v>210</v>
      </c>
    </row>
    <row r="249" spans="1:93" hidden="1" x14ac:dyDescent="0.35">
      <c r="A249" s="74" t="str">
        <f t="shared" si="91"/>
        <v/>
      </c>
      <c r="B249" s="75" t="str">
        <f t="shared" si="92"/>
        <v/>
      </c>
      <c r="C249" s="76">
        <f t="shared" si="93"/>
        <v>0</v>
      </c>
      <c r="D249" s="77">
        <f t="shared" si="94"/>
        <v>0</v>
      </c>
      <c r="E249" s="76">
        <f t="shared" si="79"/>
        <v>0</v>
      </c>
      <c r="F249" s="76"/>
      <c r="G249" s="76">
        <f t="shared" si="82"/>
        <v>0</v>
      </c>
      <c r="H249" s="76">
        <f t="shared" si="95"/>
        <v>0</v>
      </c>
      <c r="I249" s="91">
        <f t="shared" si="96"/>
        <v>0</v>
      </c>
      <c r="J249" s="16"/>
      <c r="M249" s="95"/>
      <c r="N249" s="85"/>
      <c r="O249" s="87">
        <f t="shared" si="104"/>
        <v>0</v>
      </c>
      <c r="P249" s="41"/>
      <c r="Q249" s="80">
        <f t="shared" si="102"/>
        <v>0</v>
      </c>
      <c r="R249" s="18"/>
      <c r="S249" s="90">
        <f>SUM($C$39:C249)</f>
        <v>90768.583803206813</v>
      </c>
      <c r="T249" s="81"/>
      <c r="U249" s="80">
        <f>SUM($CD$31:CD243)</f>
        <v>90768.583803206813</v>
      </c>
      <c r="V249" s="18"/>
      <c r="W249" s="18"/>
      <c r="X249" s="18"/>
      <c r="AC249" s="3" t="s">
        <v>45</v>
      </c>
      <c r="CB249">
        <f t="shared" si="89"/>
        <v>217</v>
      </c>
      <c r="CC249" s="2" t="str">
        <f t="shared" si="85"/>
        <v/>
      </c>
      <c r="CD249" s="4" t="str">
        <f t="shared" si="86"/>
        <v/>
      </c>
      <c r="CE249" s="1" t="str">
        <f t="shared" si="87"/>
        <v/>
      </c>
      <c r="CF249" s="4" t="str">
        <f t="shared" si="88"/>
        <v/>
      </c>
      <c r="CG249" s="4">
        <f t="shared" si="103"/>
        <v>0</v>
      </c>
      <c r="CH249" s="4">
        <f t="shared" si="90"/>
        <v>0</v>
      </c>
      <c r="CI249" s="4">
        <f t="shared" si="84"/>
        <v>0</v>
      </c>
      <c r="CK249" s="83">
        <f t="shared" si="101"/>
        <v>195.91818372077611</v>
      </c>
      <c r="CL249" s="1">
        <f t="shared" si="98"/>
        <v>1131.3016216755746</v>
      </c>
      <c r="CM249" s="1">
        <f t="shared" si="99"/>
        <v>935.38343795479841</v>
      </c>
      <c r="CN249" s="83">
        <f t="shared" si="100"/>
        <v>144563.42241966128</v>
      </c>
      <c r="CO249" s="74">
        <f t="shared" si="81"/>
        <v>211</v>
      </c>
    </row>
    <row r="250" spans="1:93" hidden="1" x14ac:dyDescent="0.35">
      <c r="A250" s="74" t="str">
        <f t="shared" si="91"/>
        <v/>
      </c>
      <c r="B250" s="75" t="str">
        <f t="shared" si="92"/>
        <v/>
      </c>
      <c r="C250" s="76">
        <f t="shared" si="93"/>
        <v>0</v>
      </c>
      <c r="D250" s="77">
        <f t="shared" si="94"/>
        <v>0</v>
      </c>
      <c r="E250" s="76">
        <f t="shared" si="79"/>
        <v>0</v>
      </c>
      <c r="F250" s="76"/>
      <c r="G250" s="76">
        <f t="shared" si="82"/>
        <v>0</v>
      </c>
      <c r="H250" s="76">
        <f t="shared" si="95"/>
        <v>0</v>
      </c>
      <c r="I250" s="91">
        <f t="shared" si="96"/>
        <v>0</v>
      </c>
      <c r="J250" s="16"/>
      <c r="M250" s="95"/>
      <c r="N250" s="85"/>
      <c r="O250" s="87">
        <f t="shared" si="104"/>
        <v>0</v>
      </c>
      <c r="P250" s="41"/>
      <c r="Q250" s="80">
        <f t="shared" si="102"/>
        <v>0</v>
      </c>
      <c r="R250" s="18"/>
      <c r="S250" s="90">
        <f>SUM($C$39:C250)</f>
        <v>90768.583803206813</v>
      </c>
      <c r="T250" s="81"/>
      <c r="U250" s="80">
        <f>SUM($CD$31:CD244)</f>
        <v>90768.583803206813</v>
      </c>
      <c r="V250" s="18"/>
      <c r="W250" s="18"/>
      <c r="X250" s="18"/>
      <c r="AC250" s="3" t="s">
        <v>45</v>
      </c>
      <c r="CB250">
        <f t="shared" si="89"/>
        <v>218</v>
      </c>
      <c r="CC250" s="2" t="str">
        <f t="shared" si="85"/>
        <v/>
      </c>
      <c r="CD250" s="4" t="str">
        <f t="shared" si="86"/>
        <v/>
      </c>
      <c r="CE250" s="1" t="str">
        <f t="shared" si="87"/>
        <v/>
      </c>
      <c r="CF250" s="4" t="str">
        <f t="shared" si="88"/>
        <v/>
      </c>
      <c r="CG250" s="4">
        <f t="shared" si="103"/>
        <v>0</v>
      </c>
      <c r="CH250" s="4">
        <f t="shared" si="90"/>
        <v>0</v>
      </c>
      <c r="CI250" s="4">
        <f t="shared" si="84"/>
        <v>0</v>
      </c>
      <c r="CK250" s="83">
        <f t="shared" si="101"/>
        <v>194.65866393869666</v>
      </c>
      <c r="CL250" s="1">
        <f t="shared" si="98"/>
        <v>1131.3016216755746</v>
      </c>
      <c r="CM250" s="1">
        <f t="shared" si="99"/>
        <v>936.64295773687786</v>
      </c>
      <c r="CN250" s="83">
        <f t="shared" si="100"/>
        <v>143626.77946192439</v>
      </c>
      <c r="CO250" s="74">
        <f t="shared" si="81"/>
        <v>212</v>
      </c>
    </row>
    <row r="251" spans="1:93" hidden="1" x14ac:dyDescent="0.35">
      <c r="A251" s="74" t="str">
        <f t="shared" si="91"/>
        <v/>
      </c>
      <c r="B251" s="75" t="str">
        <f t="shared" si="92"/>
        <v/>
      </c>
      <c r="C251" s="76">
        <f t="shared" si="93"/>
        <v>0</v>
      </c>
      <c r="D251" s="77">
        <f t="shared" si="94"/>
        <v>0</v>
      </c>
      <c r="E251" s="76">
        <f t="shared" si="79"/>
        <v>0</v>
      </c>
      <c r="F251" s="76"/>
      <c r="G251" s="76">
        <f t="shared" si="82"/>
        <v>0</v>
      </c>
      <c r="H251" s="76">
        <f t="shared" si="95"/>
        <v>0</v>
      </c>
      <c r="I251" s="91">
        <f t="shared" si="96"/>
        <v>0</v>
      </c>
      <c r="J251" s="16"/>
      <c r="M251" s="95"/>
      <c r="N251" s="85"/>
      <c r="O251" s="87">
        <f t="shared" si="104"/>
        <v>0</v>
      </c>
      <c r="P251" s="41"/>
      <c r="Q251" s="80">
        <f t="shared" si="102"/>
        <v>0</v>
      </c>
      <c r="R251" s="18"/>
      <c r="S251" s="90">
        <f>SUM($C$39:C251)</f>
        <v>90768.583803206813</v>
      </c>
      <c r="T251" s="81"/>
      <c r="U251" s="80">
        <f>SUM($CD$31:CD245)</f>
        <v>90768.583803206813</v>
      </c>
      <c r="V251" s="18"/>
      <c r="W251" s="18"/>
      <c r="X251" s="18"/>
      <c r="AC251" s="3" t="s">
        <v>45</v>
      </c>
      <c r="CB251">
        <f t="shared" si="89"/>
        <v>219</v>
      </c>
      <c r="CC251" s="2" t="str">
        <f t="shared" si="85"/>
        <v/>
      </c>
      <c r="CD251" s="4" t="str">
        <f t="shared" si="86"/>
        <v/>
      </c>
      <c r="CE251" s="1" t="str">
        <f t="shared" si="87"/>
        <v/>
      </c>
      <c r="CF251" s="4" t="str">
        <f t="shared" si="88"/>
        <v/>
      </c>
      <c r="CG251" s="4">
        <f t="shared" si="103"/>
        <v>0</v>
      </c>
      <c r="CH251" s="4">
        <f t="shared" si="90"/>
        <v>0</v>
      </c>
      <c r="CI251" s="4">
        <f t="shared" si="84"/>
        <v>0</v>
      </c>
      <c r="CK251" s="83">
        <f t="shared" si="101"/>
        <v>193.39744817824402</v>
      </c>
      <c r="CL251" s="1">
        <f t="shared" si="98"/>
        <v>1131.3016216755746</v>
      </c>
      <c r="CM251" s="1">
        <f t="shared" si="99"/>
        <v>937.90417349733048</v>
      </c>
      <c r="CN251" s="83">
        <f t="shared" si="100"/>
        <v>142688.87528842705</v>
      </c>
      <c r="CO251" s="74">
        <f t="shared" si="81"/>
        <v>213</v>
      </c>
    </row>
    <row r="252" spans="1:93" hidden="1" x14ac:dyDescent="0.35">
      <c r="A252" s="74" t="str">
        <f t="shared" si="91"/>
        <v/>
      </c>
      <c r="B252" s="75" t="str">
        <f t="shared" si="92"/>
        <v/>
      </c>
      <c r="C252" s="76">
        <f t="shared" si="93"/>
        <v>0</v>
      </c>
      <c r="D252" s="77">
        <f t="shared" si="94"/>
        <v>0</v>
      </c>
      <c r="E252" s="76">
        <f t="shared" si="79"/>
        <v>0</v>
      </c>
      <c r="F252" s="76"/>
      <c r="G252" s="76">
        <f t="shared" si="82"/>
        <v>0</v>
      </c>
      <c r="H252" s="76">
        <f t="shared" si="95"/>
        <v>0</v>
      </c>
      <c r="I252" s="91">
        <f t="shared" si="96"/>
        <v>0</v>
      </c>
      <c r="J252" s="16"/>
      <c r="M252" s="95"/>
      <c r="N252" s="85"/>
      <c r="O252" s="87">
        <f t="shared" si="104"/>
        <v>0</v>
      </c>
      <c r="P252" s="41"/>
      <c r="Q252" s="80">
        <f t="shared" si="102"/>
        <v>0</v>
      </c>
      <c r="R252" s="18"/>
      <c r="S252" s="90">
        <f>SUM($C$39:C252)</f>
        <v>90768.583803206813</v>
      </c>
      <c r="T252" s="81"/>
      <c r="U252" s="80">
        <f>SUM($CD$31:CD246)</f>
        <v>90768.583803206813</v>
      </c>
      <c r="V252" s="18"/>
      <c r="W252" s="18"/>
      <c r="X252" s="18"/>
      <c r="AC252" s="3" t="s">
        <v>45</v>
      </c>
      <c r="CB252">
        <f t="shared" si="89"/>
        <v>220</v>
      </c>
      <c r="CC252" s="2" t="str">
        <f t="shared" si="85"/>
        <v/>
      </c>
      <c r="CD252" s="4" t="str">
        <f t="shared" si="86"/>
        <v/>
      </c>
      <c r="CE252" s="1" t="str">
        <f t="shared" si="87"/>
        <v/>
      </c>
      <c r="CF252" s="4" t="str">
        <f t="shared" si="88"/>
        <v/>
      </c>
      <c r="CG252" s="4">
        <f t="shared" si="103"/>
        <v>0</v>
      </c>
      <c r="CH252" s="4">
        <f t="shared" si="90"/>
        <v>0</v>
      </c>
      <c r="CI252" s="4">
        <f t="shared" si="84"/>
        <v>0</v>
      </c>
      <c r="CK252" s="83">
        <f t="shared" si="101"/>
        <v>192.13453415573616</v>
      </c>
      <c r="CL252" s="1">
        <f t="shared" si="98"/>
        <v>1131.3016216755746</v>
      </c>
      <c r="CM252" s="1">
        <f t="shared" si="99"/>
        <v>939.16708751983833</v>
      </c>
      <c r="CN252" s="83">
        <f t="shared" si="100"/>
        <v>141749.70820090722</v>
      </c>
      <c r="CO252" s="74">
        <f t="shared" si="81"/>
        <v>214</v>
      </c>
    </row>
    <row r="253" spans="1:93" hidden="1" x14ac:dyDescent="0.35">
      <c r="A253" s="74" t="str">
        <f t="shared" si="91"/>
        <v/>
      </c>
      <c r="B253" s="75" t="str">
        <f t="shared" si="92"/>
        <v/>
      </c>
      <c r="C253" s="76">
        <f t="shared" si="93"/>
        <v>0</v>
      </c>
      <c r="D253" s="77">
        <f t="shared" si="94"/>
        <v>0</v>
      </c>
      <c r="E253" s="76">
        <f t="shared" si="79"/>
        <v>0</v>
      </c>
      <c r="F253" s="76"/>
      <c r="G253" s="76">
        <f t="shared" si="82"/>
        <v>0</v>
      </c>
      <c r="H253" s="76">
        <f t="shared" si="95"/>
        <v>0</v>
      </c>
      <c r="I253" s="91">
        <f t="shared" si="96"/>
        <v>0</v>
      </c>
      <c r="J253" s="16"/>
      <c r="M253" s="95"/>
      <c r="N253" s="85"/>
      <c r="O253" s="87">
        <f t="shared" si="104"/>
        <v>0</v>
      </c>
      <c r="P253" s="41"/>
      <c r="Q253" s="80">
        <f t="shared" si="102"/>
        <v>0</v>
      </c>
      <c r="R253" s="18"/>
      <c r="S253" s="90">
        <f>SUM($C$39:C253)</f>
        <v>90768.583803206813</v>
      </c>
      <c r="T253" s="81"/>
      <c r="U253" s="80">
        <f>SUM($CD$31:CD247)</f>
        <v>90768.583803206813</v>
      </c>
      <c r="V253" s="18"/>
      <c r="W253" s="18"/>
      <c r="X253" s="18"/>
      <c r="AC253" s="3" t="s">
        <v>45</v>
      </c>
      <c r="CB253">
        <f t="shared" si="89"/>
        <v>221</v>
      </c>
      <c r="CC253" s="2" t="str">
        <f t="shared" si="85"/>
        <v/>
      </c>
      <c r="CD253" s="4" t="str">
        <f t="shared" si="86"/>
        <v/>
      </c>
      <c r="CE253" s="1" t="str">
        <f t="shared" si="87"/>
        <v/>
      </c>
      <c r="CF253" s="4" t="str">
        <f t="shared" si="88"/>
        <v/>
      </c>
      <c r="CG253" s="4">
        <f t="shared" si="103"/>
        <v>0</v>
      </c>
      <c r="CH253" s="4">
        <f t="shared" si="90"/>
        <v>0</v>
      </c>
      <c r="CI253" s="4">
        <f t="shared" si="84"/>
        <v>0</v>
      </c>
      <c r="CK253" s="83">
        <f t="shared" si="101"/>
        <v>190.86991958441604</v>
      </c>
      <c r="CL253" s="1">
        <f t="shared" si="98"/>
        <v>1131.3016216755746</v>
      </c>
      <c r="CM253" s="1">
        <f t="shared" si="99"/>
        <v>940.43170209115851</v>
      </c>
      <c r="CN253" s="83">
        <f t="shared" si="100"/>
        <v>140809.27649881606</v>
      </c>
      <c r="CO253" s="74">
        <f t="shared" si="81"/>
        <v>215</v>
      </c>
    </row>
    <row r="254" spans="1:93" hidden="1" x14ac:dyDescent="0.35">
      <c r="A254" s="74" t="str">
        <f t="shared" si="91"/>
        <v/>
      </c>
      <c r="B254" s="75" t="str">
        <f t="shared" si="92"/>
        <v/>
      </c>
      <c r="C254" s="76">
        <f t="shared" si="93"/>
        <v>0</v>
      </c>
      <c r="D254" s="77">
        <f t="shared" si="94"/>
        <v>0</v>
      </c>
      <c r="E254" s="76">
        <f t="shared" si="79"/>
        <v>0</v>
      </c>
      <c r="F254" s="76"/>
      <c r="G254" s="76">
        <f t="shared" si="82"/>
        <v>0</v>
      </c>
      <c r="H254" s="76">
        <f t="shared" si="95"/>
        <v>0</v>
      </c>
      <c r="I254" s="91">
        <f t="shared" si="96"/>
        <v>0</v>
      </c>
      <c r="J254" s="16"/>
      <c r="M254" s="95"/>
      <c r="N254" s="85" t="s">
        <v>45</v>
      </c>
      <c r="O254" s="87">
        <f>CN506</f>
        <v>0</v>
      </c>
      <c r="P254" s="41"/>
      <c r="Q254" s="80">
        <f t="shared" si="102"/>
        <v>0</v>
      </c>
      <c r="R254" s="18"/>
      <c r="S254" s="90">
        <f>SUM($C$39:C254)</f>
        <v>90768.583803206813</v>
      </c>
      <c r="T254" s="81">
        <v>18</v>
      </c>
      <c r="U254" s="80">
        <f>SUM($CD$31:CD248)</f>
        <v>90768.583803206813</v>
      </c>
      <c r="V254" s="18"/>
      <c r="W254" s="18"/>
      <c r="X254" s="18"/>
      <c r="AC254" s="3" t="s">
        <v>45</v>
      </c>
      <c r="CB254">
        <f t="shared" si="89"/>
        <v>222</v>
      </c>
      <c r="CC254" s="2" t="str">
        <f t="shared" si="85"/>
        <v/>
      </c>
      <c r="CD254" s="4" t="str">
        <f t="shared" si="86"/>
        <v/>
      </c>
      <c r="CE254" s="1" t="str">
        <f t="shared" si="87"/>
        <v/>
      </c>
      <c r="CF254" s="4" t="str">
        <f t="shared" si="88"/>
        <v/>
      </c>
      <c r="CG254" s="4">
        <f t="shared" si="103"/>
        <v>0</v>
      </c>
      <c r="CH254" s="4">
        <f t="shared" si="90"/>
        <v>0</v>
      </c>
      <c r="CI254" s="4">
        <f t="shared" si="84"/>
        <v>0</v>
      </c>
      <c r="CK254" s="83">
        <f t="shared" si="101"/>
        <v>189.60360217444747</v>
      </c>
      <c r="CL254" s="1">
        <f t="shared" si="98"/>
        <v>1131.3016216755746</v>
      </c>
      <c r="CM254" s="1">
        <f t="shared" si="99"/>
        <v>941.69801950112708</v>
      </c>
      <c r="CN254" s="83">
        <f t="shared" si="100"/>
        <v>139867.57847931495</v>
      </c>
      <c r="CO254" s="74">
        <f t="shared" si="81"/>
        <v>216</v>
      </c>
    </row>
    <row r="255" spans="1:93" hidden="1" x14ac:dyDescent="0.35">
      <c r="A255" s="74" t="str">
        <f t="shared" si="91"/>
        <v/>
      </c>
      <c r="B255" s="75" t="str">
        <f t="shared" si="92"/>
        <v/>
      </c>
      <c r="C255" s="76">
        <f t="shared" si="93"/>
        <v>0</v>
      </c>
      <c r="D255" s="77">
        <f t="shared" si="94"/>
        <v>0</v>
      </c>
      <c r="E255" s="76">
        <f t="shared" si="79"/>
        <v>0</v>
      </c>
      <c r="F255" s="76"/>
      <c r="G255" s="76">
        <f t="shared" si="82"/>
        <v>0</v>
      </c>
      <c r="H255" s="76">
        <f t="shared" si="95"/>
        <v>0</v>
      </c>
      <c r="I255" s="91">
        <f t="shared" si="96"/>
        <v>0</v>
      </c>
      <c r="J255" s="16"/>
      <c r="M255" s="95"/>
      <c r="N255" s="85"/>
      <c r="O255" s="87">
        <f>O254-($O$254-$O$266)/12</f>
        <v>0</v>
      </c>
      <c r="P255" s="41"/>
      <c r="Q255" s="80">
        <f t="shared" si="102"/>
        <v>0</v>
      </c>
      <c r="R255" s="18"/>
      <c r="S255" s="90">
        <f>SUM($C$39:C255)</f>
        <v>90768.583803206813</v>
      </c>
      <c r="T255" s="81"/>
      <c r="U255" s="80">
        <f>SUM($CD$31:CD249)</f>
        <v>90768.583803206813</v>
      </c>
      <c r="V255" s="18"/>
      <c r="W255" s="18"/>
      <c r="X255" s="18"/>
      <c r="AC255" s="3" t="s">
        <v>45</v>
      </c>
      <c r="CB255">
        <f t="shared" si="89"/>
        <v>223</v>
      </c>
      <c r="CC255" s="2" t="str">
        <f t="shared" si="85"/>
        <v/>
      </c>
      <c r="CD255" s="4" t="str">
        <f t="shared" si="86"/>
        <v/>
      </c>
      <c r="CE255" s="1" t="str">
        <f t="shared" si="87"/>
        <v/>
      </c>
      <c r="CF255" s="4" t="str">
        <f t="shared" si="88"/>
        <v/>
      </c>
      <c r="CG255" s="4">
        <f t="shared" si="103"/>
        <v>0</v>
      </c>
      <c r="CH255" s="4">
        <f t="shared" si="90"/>
        <v>0</v>
      </c>
      <c r="CI255" s="4">
        <f t="shared" si="84"/>
        <v>0</v>
      </c>
      <c r="CK255" s="83">
        <f t="shared" si="101"/>
        <v>188.33557963291091</v>
      </c>
      <c r="CL255" s="1">
        <f t="shared" si="98"/>
        <v>1131.3016216755746</v>
      </c>
      <c r="CM255" s="1">
        <f t="shared" si="99"/>
        <v>942.96604204266362</v>
      </c>
      <c r="CN255" s="83">
        <f t="shared" si="100"/>
        <v>138924.6124372723</v>
      </c>
      <c r="CO255" s="74">
        <f t="shared" si="81"/>
        <v>217</v>
      </c>
    </row>
    <row r="256" spans="1:93" hidden="1" x14ac:dyDescent="0.35">
      <c r="A256" s="74" t="str">
        <f t="shared" si="91"/>
        <v/>
      </c>
      <c r="B256" s="75" t="str">
        <f t="shared" si="92"/>
        <v/>
      </c>
      <c r="C256" s="76">
        <f t="shared" si="93"/>
        <v>0</v>
      </c>
      <c r="D256" s="77">
        <f t="shared" si="94"/>
        <v>0</v>
      </c>
      <c r="E256" s="76">
        <f t="shared" si="79"/>
        <v>0</v>
      </c>
      <c r="F256" s="76"/>
      <c r="G256" s="76">
        <f t="shared" si="82"/>
        <v>0</v>
      </c>
      <c r="H256" s="76">
        <f t="shared" si="95"/>
        <v>0</v>
      </c>
      <c r="I256" s="91">
        <f t="shared" si="96"/>
        <v>0</v>
      </c>
      <c r="J256" s="16"/>
      <c r="M256" s="95"/>
      <c r="N256" s="85"/>
      <c r="O256" s="87">
        <f t="shared" ref="O256:O265" si="105">O255-($O$254-$O$266)/12</f>
        <v>0</v>
      </c>
      <c r="P256" s="41"/>
      <c r="Q256" s="80">
        <f t="shared" si="102"/>
        <v>0</v>
      </c>
      <c r="R256" s="18"/>
      <c r="S256" s="90">
        <f>SUM($C$39:C256)</f>
        <v>90768.583803206813</v>
      </c>
      <c r="T256" s="81"/>
      <c r="U256" s="80">
        <f>SUM($CD$31:CD250)</f>
        <v>90768.583803206813</v>
      </c>
      <c r="V256" s="18"/>
      <c r="W256" s="18"/>
      <c r="X256" s="18"/>
      <c r="AC256" s="3" t="s">
        <v>45</v>
      </c>
      <c r="CB256">
        <f t="shared" si="89"/>
        <v>224</v>
      </c>
      <c r="CC256" s="2" t="str">
        <f t="shared" si="85"/>
        <v/>
      </c>
      <c r="CD256" s="4" t="str">
        <f t="shared" si="86"/>
        <v/>
      </c>
      <c r="CE256" s="1" t="str">
        <f t="shared" si="87"/>
        <v/>
      </c>
      <c r="CF256" s="4" t="str">
        <f t="shared" si="88"/>
        <v/>
      </c>
      <c r="CG256" s="4">
        <f t="shared" si="103"/>
        <v>0</v>
      </c>
      <c r="CH256" s="4">
        <f t="shared" si="90"/>
        <v>0</v>
      </c>
      <c r="CI256" s="4">
        <f t="shared" si="84"/>
        <v>0</v>
      </c>
      <c r="CK256" s="83">
        <f t="shared" si="101"/>
        <v>187.06584966379933</v>
      </c>
      <c r="CL256" s="1">
        <f t="shared" si="98"/>
        <v>1131.3016216755746</v>
      </c>
      <c r="CM256" s="1">
        <f t="shared" si="99"/>
        <v>944.23577201177523</v>
      </c>
      <c r="CN256" s="83">
        <f t="shared" si="100"/>
        <v>137980.37666526053</v>
      </c>
      <c r="CO256" s="74">
        <f t="shared" si="81"/>
        <v>218</v>
      </c>
    </row>
    <row r="257" spans="1:93" hidden="1" x14ac:dyDescent="0.35">
      <c r="A257" s="74" t="str">
        <f t="shared" si="91"/>
        <v/>
      </c>
      <c r="B257" s="75" t="str">
        <f t="shared" si="92"/>
        <v/>
      </c>
      <c r="C257" s="76">
        <f t="shared" si="93"/>
        <v>0</v>
      </c>
      <c r="D257" s="77">
        <f t="shared" si="94"/>
        <v>0</v>
      </c>
      <c r="E257" s="76">
        <f t="shared" si="79"/>
        <v>0</v>
      </c>
      <c r="F257" s="76"/>
      <c r="G257" s="76">
        <f t="shared" si="82"/>
        <v>0</v>
      </c>
      <c r="H257" s="76">
        <f t="shared" si="95"/>
        <v>0</v>
      </c>
      <c r="I257" s="91">
        <f t="shared" si="96"/>
        <v>0</v>
      </c>
      <c r="J257" s="16"/>
      <c r="M257" s="95"/>
      <c r="N257" s="85"/>
      <c r="O257" s="87">
        <f t="shared" si="105"/>
        <v>0</v>
      </c>
      <c r="P257" s="41"/>
      <c r="Q257" s="80">
        <f t="shared" si="102"/>
        <v>0</v>
      </c>
      <c r="R257" s="18"/>
      <c r="S257" s="90">
        <f>SUM($C$39:C257)</f>
        <v>90768.583803206813</v>
      </c>
      <c r="T257" s="81"/>
      <c r="U257" s="80">
        <f>SUM($CD$31:CD251)</f>
        <v>90768.583803206813</v>
      </c>
      <c r="V257" s="18"/>
      <c r="W257" s="18"/>
      <c r="X257" s="18"/>
      <c r="AC257" s="3" t="s">
        <v>45</v>
      </c>
      <c r="CB257">
        <f t="shared" si="89"/>
        <v>225</v>
      </c>
      <c r="CC257" s="2" t="str">
        <f t="shared" si="85"/>
        <v/>
      </c>
      <c r="CD257" s="4" t="str">
        <f t="shared" si="86"/>
        <v/>
      </c>
      <c r="CE257" s="1" t="str">
        <f t="shared" si="87"/>
        <v/>
      </c>
      <c r="CF257" s="4" t="str">
        <f t="shared" si="88"/>
        <v/>
      </c>
      <c r="CG257" s="4">
        <f t="shared" si="103"/>
        <v>0</v>
      </c>
      <c r="CH257" s="4">
        <f t="shared" si="90"/>
        <v>0</v>
      </c>
      <c r="CI257" s="4">
        <f t="shared" si="84"/>
        <v>0</v>
      </c>
      <c r="CK257" s="83">
        <f t="shared" si="101"/>
        <v>185.79440996801401</v>
      </c>
      <c r="CL257" s="1">
        <f t="shared" si="98"/>
        <v>1131.3016216755746</v>
      </c>
      <c r="CM257" s="1">
        <f t="shared" si="99"/>
        <v>945.5072117075606</v>
      </c>
      <c r="CN257" s="83">
        <f t="shared" si="100"/>
        <v>137034.86945355296</v>
      </c>
      <c r="CO257" s="74">
        <f t="shared" si="81"/>
        <v>219</v>
      </c>
    </row>
    <row r="258" spans="1:93" hidden="1" x14ac:dyDescent="0.35">
      <c r="A258" s="74" t="str">
        <f t="shared" si="91"/>
        <v/>
      </c>
      <c r="B258" s="75" t="str">
        <f t="shared" si="92"/>
        <v/>
      </c>
      <c r="C258" s="76">
        <f t="shared" si="93"/>
        <v>0</v>
      </c>
      <c r="D258" s="77">
        <f t="shared" si="94"/>
        <v>0</v>
      </c>
      <c r="E258" s="76">
        <f t="shared" si="79"/>
        <v>0</v>
      </c>
      <c r="F258" s="76"/>
      <c r="G258" s="76">
        <f t="shared" si="82"/>
        <v>0</v>
      </c>
      <c r="H258" s="76">
        <f t="shared" si="95"/>
        <v>0</v>
      </c>
      <c r="I258" s="91">
        <f t="shared" si="96"/>
        <v>0</v>
      </c>
      <c r="J258" s="16"/>
      <c r="M258" s="95"/>
      <c r="N258" s="85"/>
      <c r="O258" s="87">
        <f t="shared" si="105"/>
        <v>0</v>
      </c>
      <c r="P258" s="41"/>
      <c r="Q258" s="80">
        <f t="shared" si="102"/>
        <v>0</v>
      </c>
      <c r="R258" s="18"/>
      <c r="S258" s="90">
        <f>SUM($C$39:C258)</f>
        <v>90768.583803206813</v>
      </c>
      <c r="T258" s="81"/>
      <c r="U258" s="80">
        <f>SUM($CD$31:CD252)</f>
        <v>90768.583803206813</v>
      </c>
      <c r="V258" s="18"/>
      <c r="W258" s="18"/>
      <c r="X258" s="18"/>
      <c r="AC258" s="3" t="s">
        <v>45</v>
      </c>
      <c r="CB258">
        <f t="shared" si="89"/>
        <v>226</v>
      </c>
      <c r="CC258" s="2" t="str">
        <f t="shared" si="85"/>
        <v/>
      </c>
      <c r="CD258" s="4" t="str">
        <f t="shared" si="86"/>
        <v/>
      </c>
      <c r="CE258" s="1" t="str">
        <f t="shared" si="87"/>
        <v/>
      </c>
      <c r="CF258" s="4" t="str">
        <f t="shared" si="88"/>
        <v/>
      </c>
      <c r="CG258" s="4">
        <f t="shared" si="103"/>
        <v>0</v>
      </c>
      <c r="CH258" s="4">
        <f t="shared" si="90"/>
        <v>0</v>
      </c>
      <c r="CI258" s="4">
        <f t="shared" si="84"/>
        <v>0</v>
      </c>
      <c r="CK258" s="83">
        <f t="shared" si="101"/>
        <v>184.52125824336056</v>
      </c>
      <c r="CL258" s="1">
        <f t="shared" si="98"/>
        <v>1131.3016216755746</v>
      </c>
      <c r="CM258" s="1">
        <f t="shared" si="99"/>
        <v>946.78036343221402</v>
      </c>
      <c r="CN258" s="83">
        <f t="shared" si="100"/>
        <v>136088.08909012075</v>
      </c>
      <c r="CO258" s="74">
        <f t="shared" si="81"/>
        <v>220</v>
      </c>
    </row>
    <row r="259" spans="1:93" hidden="1" x14ac:dyDescent="0.35">
      <c r="A259" s="74" t="str">
        <f t="shared" si="91"/>
        <v/>
      </c>
      <c r="B259" s="75" t="str">
        <f t="shared" si="92"/>
        <v/>
      </c>
      <c r="C259" s="76">
        <f t="shared" si="93"/>
        <v>0</v>
      </c>
      <c r="D259" s="77">
        <f t="shared" si="94"/>
        <v>0</v>
      </c>
      <c r="E259" s="76">
        <f t="shared" si="79"/>
        <v>0</v>
      </c>
      <c r="F259" s="76"/>
      <c r="G259" s="76">
        <f t="shared" si="82"/>
        <v>0</v>
      </c>
      <c r="H259" s="76">
        <f t="shared" si="95"/>
        <v>0</v>
      </c>
      <c r="I259" s="91">
        <f t="shared" si="96"/>
        <v>0</v>
      </c>
      <c r="J259" s="16"/>
      <c r="M259" s="95"/>
      <c r="N259" s="85"/>
      <c r="O259" s="87">
        <f t="shared" si="105"/>
        <v>0</v>
      </c>
      <c r="P259" s="41"/>
      <c r="Q259" s="80">
        <f t="shared" si="102"/>
        <v>0</v>
      </c>
      <c r="R259" s="18"/>
      <c r="S259" s="90">
        <f>SUM($C$39:C259)</f>
        <v>90768.583803206813</v>
      </c>
      <c r="T259" s="81"/>
      <c r="U259" s="80">
        <f>SUM($CD$31:CD253)</f>
        <v>90768.583803206813</v>
      </c>
      <c r="V259" s="18"/>
      <c r="W259" s="18"/>
      <c r="X259" s="18"/>
      <c r="AC259" s="3" t="s">
        <v>45</v>
      </c>
      <c r="CB259">
        <f t="shared" si="89"/>
        <v>227</v>
      </c>
      <c r="CC259" s="2" t="str">
        <f t="shared" si="85"/>
        <v/>
      </c>
      <c r="CD259" s="4" t="str">
        <f t="shared" si="86"/>
        <v/>
      </c>
      <c r="CE259" s="1" t="str">
        <f t="shared" si="87"/>
        <v/>
      </c>
      <c r="CF259" s="4" t="str">
        <f t="shared" si="88"/>
        <v/>
      </c>
      <c r="CG259" s="4">
        <f t="shared" si="103"/>
        <v>0</v>
      </c>
      <c r="CH259" s="4">
        <f t="shared" si="90"/>
        <v>0</v>
      </c>
      <c r="CI259" s="4">
        <f t="shared" si="84"/>
        <v>0</v>
      </c>
      <c r="CK259" s="83">
        <f t="shared" si="101"/>
        <v>183.24639218454456</v>
      </c>
      <c r="CL259" s="1">
        <f t="shared" si="98"/>
        <v>1131.3016216755746</v>
      </c>
      <c r="CM259" s="1">
        <f t="shared" si="99"/>
        <v>948.05522949102999</v>
      </c>
      <c r="CN259" s="83">
        <f t="shared" si="100"/>
        <v>135140.03386062972</v>
      </c>
      <c r="CO259" s="74">
        <f t="shared" si="81"/>
        <v>221</v>
      </c>
    </row>
    <row r="260" spans="1:93" hidden="1" x14ac:dyDescent="0.35">
      <c r="A260" s="74" t="str">
        <f t="shared" si="91"/>
        <v/>
      </c>
      <c r="B260" s="75" t="str">
        <f t="shared" si="92"/>
        <v/>
      </c>
      <c r="C260" s="76">
        <f t="shared" si="93"/>
        <v>0</v>
      </c>
      <c r="D260" s="77">
        <f t="shared" si="94"/>
        <v>0</v>
      </c>
      <c r="E260" s="76">
        <f t="shared" si="79"/>
        <v>0</v>
      </c>
      <c r="F260" s="76"/>
      <c r="G260" s="76">
        <f t="shared" si="82"/>
        <v>0</v>
      </c>
      <c r="H260" s="76">
        <f t="shared" si="95"/>
        <v>0</v>
      </c>
      <c r="I260" s="91">
        <f t="shared" si="96"/>
        <v>0</v>
      </c>
      <c r="J260" s="16"/>
      <c r="M260" s="95"/>
      <c r="N260" s="85"/>
      <c r="O260" s="87">
        <f t="shared" si="105"/>
        <v>0</v>
      </c>
      <c r="P260" s="41"/>
      <c r="Q260" s="80">
        <f t="shared" si="102"/>
        <v>0</v>
      </c>
      <c r="R260" s="18"/>
      <c r="S260" s="90">
        <f>SUM($C$39:C260)</f>
        <v>90768.583803206813</v>
      </c>
      <c r="T260" s="81"/>
      <c r="U260" s="80">
        <f>SUM($CD$31:CD254)</f>
        <v>90768.583803206813</v>
      </c>
      <c r="V260" s="18"/>
      <c r="W260" s="18"/>
      <c r="X260" s="18"/>
      <c r="AC260" s="3" t="s">
        <v>45</v>
      </c>
      <c r="CB260">
        <f t="shared" si="89"/>
        <v>228</v>
      </c>
      <c r="CC260" s="2" t="str">
        <f t="shared" si="85"/>
        <v/>
      </c>
      <c r="CD260" s="4" t="str">
        <f t="shared" si="86"/>
        <v/>
      </c>
      <c r="CE260" s="1" t="str">
        <f t="shared" si="87"/>
        <v/>
      </c>
      <c r="CF260" s="4" t="str">
        <f t="shared" si="88"/>
        <v/>
      </c>
      <c r="CG260" s="4">
        <f t="shared" si="103"/>
        <v>0</v>
      </c>
      <c r="CH260" s="4">
        <f t="shared" si="90"/>
        <v>0</v>
      </c>
      <c r="CI260" s="4">
        <f t="shared" si="84"/>
        <v>0</v>
      </c>
      <c r="CK260" s="83">
        <f t="shared" si="101"/>
        <v>181.96980948316738</v>
      </c>
      <c r="CL260" s="1">
        <f t="shared" si="98"/>
        <v>1131.3016216755746</v>
      </c>
      <c r="CM260" s="1">
        <f t="shared" si="99"/>
        <v>949.33181219240714</v>
      </c>
      <c r="CN260" s="83">
        <f t="shared" si="100"/>
        <v>134190.70204843732</v>
      </c>
      <c r="CO260" s="74">
        <f t="shared" si="81"/>
        <v>222</v>
      </c>
    </row>
    <row r="261" spans="1:93" hidden="1" x14ac:dyDescent="0.35">
      <c r="A261" s="74" t="str">
        <f t="shared" si="91"/>
        <v/>
      </c>
      <c r="B261" s="75" t="str">
        <f t="shared" si="92"/>
        <v/>
      </c>
      <c r="C261" s="76">
        <f t="shared" si="93"/>
        <v>0</v>
      </c>
      <c r="D261" s="77">
        <f t="shared" si="94"/>
        <v>0</v>
      </c>
      <c r="E261" s="76">
        <f t="shared" si="79"/>
        <v>0</v>
      </c>
      <c r="F261" s="76"/>
      <c r="G261" s="76">
        <f t="shared" si="82"/>
        <v>0</v>
      </c>
      <c r="H261" s="76">
        <f t="shared" si="95"/>
        <v>0</v>
      </c>
      <c r="I261" s="91">
        <f t="shared" si="96"/>
        <v>0</v>
      </c>
      <c r="J261" s="16"/>
      <c r="M261" s="95"/>
      <c r="N261" s="85"/>
      <c r="O261" s="87">
        <f t="shared" si="105"/>
        <v>0</v>
      </c>
      <c r="P261" s="41"/>
      <c r="Q261" s="80">
        <f t="shared" si="102"/>
        <v>0</v>
      </c>
      <c r="R261" s="18"/>
      <c r="S261" s="90">
        <f>SUM($C$39:C261)</f>
        <v>90768.583803206813</v>
      </c>
      <c r="T261" s="81"/>
      <c r="U261" s="80">
        <f>SUM($CD$31:CD255)</f>
        <v>90768.583803206813</v>
      </c>
      <c r="V261" s="18"/>
      <c r="W261" s="18"/>
      <c r="X261" s="18"/>
      <c r="AC261" s="3" t="s">
        <v>45</v>
      </c>
      <c r="CB261">
        <f t="shared" si="89"/>
        <v>229</v>
      </c>
      <c r="CC261" s="2" t="str">
        <f t="shared" si="85"/>
        <v/>
      </c>
      <c r="CD261" s="4" t="str">
        <f t="shared" si="86"/>
        <v/>
      </c>
      <c r="CE261" s="1" t="str">
        <f t="shared" si="87"/>
        <v/>
      </c>
      <c r="CF261" s="4" t="str">
        <f t="shared" si="88"/>
        <v/>
      </c>
      <c r="CG261" s="4">
        <f t="shared" si="103"/>
        <v>0</v>
      </c>
      <c r="CH261" s="4">
        <f t="shared" si="90"/>
        <v>0</v>
      </c>
      <c r="CI261" s="4">
        <f t="shared" si="84"/>
        <v>0</v>
      </c>
      <c r="CK261" s="83">
        <f t="shared" si="101"/>
        <v>180.69150782772221</v>
      </c>
      <c r="CL261" s="1">
        <f t="shared" si="98"/>
        <v>1131.3016216755746</v>
      </c>
      <c r="CM261" s="1">
        <f t="shared" si="99"/>
        <v>950.61011384785229</v>
      </c>
      <c r="CN261" s="83">
        <f t="shared" si="100"/>
        <v>133240.09193458947</v>
      </c>
      <c r="CO261" s="74">
        <f t="shared" si="81"/>
        <v>223</v>
      </c>
    </row>
    <row r="262" spans="1:93" hidden="1" x14ac:dyDescent="0.35">
      <c r="A262" s="74" t="str">
        <f t="shared" si="91"/>
        <v/>
      </c>
      <c r="B262" s="75" t="str">
        <f t="shared" si="92"/>
        <v/>
      </c>
      <c r="C262" s="76">
        <f t="shared" si="93"/>
        <v>0</v>
      </c>
      <c r="D262" s="77">
        <f t="shared" si="94"/>
        <v>0</v>
      </c>
      <c r="E262" s="76">
        <f t="shared" si="79"/>
        <v>0</v>
      </c>
      <c r="F262" s="76"/>
      <c r="G262" s="76">
        <f t="shared" si="82"/>
        <v>0</v>
      </c>
      <c r="H262" s="76">
        <f t="shared" si="95"/>
        <v>0</v>
      </c>
      <c r="I262" s="91">
        <f t="shared" si="96"/>
        <v>0</v>
      </c>
      <c r="J262" s="16"/>
      <c r="M262" s="95"/>
      <c r="N262" s="85"/>
      <c r="O262" s="87">
        <f t="shared" si="105"/>
        <v>0</v>
      </c>
      <c r="P262" s="41"/>
      <c r="Q262" s="80">
        <f t="shared" si="102"/>
        <v>0</v>
      </c>
      <c r="R262" s="18"/>
      <c r="S262" s="90">
        <f>SUM($C$39:C262)</f>
        <v>90768.583803206813</v>
      </c>
      <c r="T262" s="81"/>
      <c r="U262" s="80">
        <f>SUM($CD$31:CD256)</f>
        <v>90768.583803206813</v>
      </c>
      <c r="V262" s="18"/>
      <c r="W262" s="18"/>
      <c r="X262" s="18"/>
      <c r="AC262" s="3" t="s">
        <v>45</v>
      </c>
      <c r="CB262">
        <f t="shared" si="89"/>
        <v>230</v>
      </c>
      <c r="CC262" s="2" t="str">
        <f t="shared" si="85"/>
        <v/>
      </c>
      <c r="CD262" s="4" t="str">
        <f t="shared" si="86"/>
        <v/>
      </c>
      <c r="CE262" s="1" t="str">
        <f t="shared" si="87"/>
        <v/>
      </c>
      <c r="CF262" s="4" t="str">
        <f t="shared" si="88"/>
        <v/>
      </c>
      <c r="CG262" s="4">
        <f t="shared" si="103"/>
        <v>0</v>
      </c>
      <c r="CH262" s="4">
        <f t="shared" si="90"/>
        <v>0</v>
      </c>
      <c r="CI262" s="4">
        <f t="shared" si="84"/>
        <v>0</v>
      </c>
      <c r="CK262" s="83">
        <f t="shared" si="101"/>
        <v>179.41148490358958</v>
      </c>
      <c r="CL262" s="1">
        <f t="shared" si="98"/>
        <v>1131.3016216755746</v>
      </c>
      <c r="CM262" s="1">
        <f t="shared" si="99"/>
        <v>951.890136771985</v>
      </c>
      <c r="CN262" s="83">
        <f t="shared" si="100"/>
        <v>132288.20179781748</v>
      </c>
      <c r="CO262" s="74">
        <f t="shared" si="81"/>
        <v>224</v>
      </c>
    </row>
    <row r="263" spans="1:93" hidden="1" x14ac:dyDescent="0.35">
      <c r="A263" s="74" t="str">
        <f t="shared" si="91"/>
        <v/>
      </c>
      <c r="B263" s="75" t="str">
        <f t="shared" si="92"/>
        <v/>
      </c>
      <c r="C263" s="76">
        <f t="shared" si="93"/>
        <v>0</v>
      </c>
      <c r="D263" s="77">
        <f t="shared" si="94"/>
        <v>0</v>
      </c>
      <c r="E263" s="76">
        <f t="shared" si="79"/>
        <v>0</v>
      </c>
      <c r="F263" s="76"/>
      <c r="G263" s="76">
        <f t="shared" si="82"/>
        <v>0</v>
      </c>
      <c r="H263" s="76">
        <f t="shared" si="95"/>
        <v>0</v>
      </c>
      <c r="I263" s="91">
        <f t="shared" si="96"/>
        <v>0</v>
      </c>
      <c r="J263" s="16"/>
      <c r="M263" s="95"/>
      <c r="N263" s="85"/>
      <c r="O263" s="87">
        <f t="shared" si="105"/>
        <v>0</v>
      </c>
      <c r="P263" s="41"/>
      <c r="Q263" s="80">
        <f t="shared" si="102"/>
        <v>0</v>
      </c>
      <c r="R263" s="18"/>
      <c r="S263" s="90">
        <f>SUM($C$39:C263)</f>
        <v>90768.583803206813</v>
      </c>
      <c r="T263" s="81"/>
      <c r="U263" s="80">
        <f>SUM($CD$31:CD257)</f>
        <v>90768.583803206813</v>
      </c>
      <c r="V263" s="18"/>
      <c r="W263" s="18"/>
      <c r="X263" s="18"/>
      <c r="AC263" s="3" t="s">
        <v>45</v>
      </c>
      <c r="CB263">
        <f t="shared" si="89"/>
        <v>231</v>
      </c>
      <c r="CC263" s="2" t="str">
        <f t="shared" si="85"/>
        <v/>
      </c>
      <c r="CD263" s="4" t="str">
        <f t="shared" si="86"/>
        <v/>
      </c>
      <c r="CE263" s="1" t="str">
        <f t="shared" si="87"/>
        <v/>
      </c>
      <c r="CF263" s="4" t="str">
        <f t="shared" si="88"/>
        <v/>
      </c>
      <c r="CG263" s="4">
        <f t="shared" si="103"/>
        <v>0</v>
      </c>
      <c r="CH263" s="4">
        <f t="shared" si="90"/>
        <v>0</v>
      </c>
      <c r="CI263" s="4">
        <f t="shared" si="84"/>
        <v>0</v>
      </c>
      <c r="CK263" s="83">
        <f t="shared" si="101"/>
        <v>178.12973839303339</v>
      </c>
      <c r="CL263" s="1">
        <f t="shared" si="98"/>
        <v>1131.3016216755746</v>
      </c>
      <c r="CM263" s="1">
        <f t="shared" si="99"/>
        <v>953.1718832825411</v>
      </c>
      <c r="CN263" s="83">
        <f t="shared" si="100"/>
        <v>131335.02991453494</v>
      </c>
      <c r="CO263" s="74">
        <f t="shared" si="81"/>
        <v>225</v>
      </c>
    </row>
    <row r="264" spans="1:93" hidden="1" x14ac:dyDescent="0.35">
      <c r="A264" s="74" t="str">
        <f t="shared" si="91"/>
        <v/>
      </c>
      <c r="B264" s="75" t="str">
        <f t="shared" si="92"/>
        <v/>
      </c>
      <c r="C264" s="76">
        <f t="shared" si="93"/>
        <v>0</v>
      </c>
      <c r="D264" s="77">
        <f t="shared" si="94"/>
        <v>0</v>
      </c>
      <c r="E264" s="76">
        <f t="shared" si="79"/>
        <v>0</v>
      </c>
      <c r="F264" s="76"/>
      <c r="G264" s="76">
        <f t="shared" si="82"/>
        <v>0</v>
      </c>
      <c r="H264" s="76">
        <f t="shared" si="95"/>
        <v>0</v>
      </c>
      <c r="I264" s="91">
        <f t="shared" si="96"/>
        <v>0</v>
      </c>
      <c r="J264" s="16"/>
      <c r="M264" s="95"/>
      <c r="N264" s="85"/>
      <c r="O264" s="87">
        <f t="shared" si="105"/>
        <v>0</v>
      </c>
      <c r="P264" s="41"/>
      <c r="Q264" s="80">
        <f t="shared" si="102"/>
        <v>0</v>
      </c>
      <c r="R264" s="18"/>
      <c r="S264" s="90">
        <f>SUM($C$39:C264)</f>
        <v>90768.583803206813</v>
      </c>
      <c r="T264" s="81"/>
      <c r="U264" s="80">
        <f>SUM($CD$31:CD258)</f>
        <v>90768.583803206813</v>
      </c>
      <c r="V264" s="18"/>
      <c r="W264" s="18"/>
      <c r="X264" s="18"/>
      <c r="AC264" s="3" t="s">
        <v>45</v>
      </c>
      <c r="CB264">
        <f t="shared" si="89"/>
        <v>232</v>
      </c>
      <c r="CC264" s="2" t="str">
        <f t="shared" si="85"/>
        <v/>
      </c>
      <c r="CD264" s="4" t="str">
        <f t="shared" si="86"/>
        <v/>
      </c>
      <c r="CE264" s="1" t="str">
        <f t="shared" si="87"/>
        <v/>
      </c>
      <c r="CF264" s="4" t="str">
        <f t="shared" si="88"/>
        <v/>
      </c>
      <c r="CG264" s="4">
        <f t="shared" si="103"/>
        <v>0</v>
      </c>
      <c r="CH264" s="4">
        <f t="shared" si="90"/>
        <v>0</v>
      </c>
      <c r="CI264" s="4">
        <f t="shared" si="84"/>
        <v>0</v>
      </c>
      <c r="CK264" s="83">
        <f t="shared" si="101"/>
        <v>176.8462659751967</v>
      </c>
      <c r="CL264" s="1">
        <f t="shared" si="98"/>
        <v>1131.3016216755746</v>
      </c>
      <c r="CM264" s="1">
        <f t="shared" si="99"/>
        <v>954.45535570037782</v>
      </c>
      <c r="CN264" s="83">
        <f t="shared" si="100"/>
        <v>130380.57455883456</v>
      </c>
      <c r="CO264" s="74">
        <f t="shared" si="81"/>
        <v>226</v>
      </c>
    </row>
    <row r="265" spans="1:93" hidden="1" x14ac:dyDescent="0.35">
      <c r="A265" s="74" t="str">
        <f t="shared" si="91"/>
        <v/>
      </c>
      <c r="B265" s="75" t="str">
        <f t="shared" si="92"/>
        <v/>
      </c>
      <c r="C265" s="76">
        <f t="shared" si="93"/>
        <v>0</v>
      </c>
      <c r="D265" s="77">
        <f t="shared" si="94"/>
        <v>0</v>
      </c>
      <c r="E265" s="76">
        <f t="shared" ref="E265:E328" si="106">IF(D265&lt;I264,IF(I264&lt;1,"",$E$14),IF(D265&lt;E264,0,D265-(I264+C265)))</f>
        <v>0</v>
      </c>
      <c r="F265" s="76"/>
      <c r="G265" s="76">
        <f t="shared" si="82"/>
        <v>0</v>
      </c>
      <c r="H265" s="76">
        <f t="shared" si="95"/>
        <v>0</v>
      </c>
      <c r="I265" s="91">
        <f t="shared" si="96"/>
        <v>0</v>
      </c>
      <c r="J265" s="16"/>
      <c r="M265" s="95"/>
      <c r="N265" s="85"/>
      <c r="O265" s="87">
        <f t="shared" si="105"/>
        <v>0</v>
      </c>
      <c r="P265" s="41"/>
      <c r="Q265" s="80">
        <f t="shared" si="102"/>
        <v>0</v>
      </c>
      <c r="R265" s="18"/>
      <c r="S265" s="90">
        <f>SUM($C$39:C265)</f>
        <v>90768.583803206813</v>
      </c>
      <c r="T265" s="81"/>
      <c r="U265" s="80">
        <f>SUM($CD$31:CD259)</f>
        <v>90768.583803206813</v>
      </c>
      <c r="V265" s="18"/>
      <c r="W265" s="18"/>
      <c r="X265" s="18"/>
      <c r="AC265" s="3" t="s">
        <v>45</v>
      </c>
      <c r="CB265">
        <f t="shared" si="89"/>
        <v>233</v>
      </c>
      <c r="CC265" s="2" t="str">
        <f t="shared" si="85"/>
        <v/>
      </c>
      <c r="CD265" s="4" t="str">
        <f t="shared" si="86"/>
        <v/>
      </c>
      <c r="CE265" s="1" t="str">
        <f t="shared" si="87"/>
        <v/>
      </c>
      <c r="CF265" s="4" t="str">
        <f t="shared" si="88"/>
        <v/>
      </c>
      <c r="CG265" s="4">
        <f t="shared" si="103"/>
        <v>0</v>
      </c>
      <c r="CH265" s="4">
        <f t="shared" si="90"/>
        <v>0</v>
      </c>
      <c r="CI265" s="4">
        <f t="shared" si="84"/>
        <v>0</v>
      </c>
      <c r="CK265" s="83">
        <f t="shared" si="101"/>
        <v>175.56106532609738</v>
      </c>
      <c r="CL265" s="1">
        <f t="shared" si="98"/>
        <v>1131.3016216755746</v>
      </c>
      <c r="CM265" s="1">
        <f t="shared" si="99"/>
        <v>955.74055634947717</v>
      </c>
      <c r="CN265" s="83">
        <f t="shared" si="100"/>
        <v>129424.83400248508</v>
      </c>
      <c r="CO265" s="74">
        <f t="shared" si="81"/>
        <v>227</v>
      </c>
    </row>
    <row r="266" spans="1:93" hidden="1" x14ac:dyDescent="0.35">
      <c r="A266" s="74" t="str">
        <f t="shared" si="91"/>
        <v/>
      </c>
      <c r="B266" s="75" t="str">
        <f t="shared" si="92"/>
        <v/>
      </c>
      <c r="C266" s="76">
        <f t="shared" si="93"/>
        <v>0</v>
      </c>
      <c r="D266" s="77">
        <f t="shared" si="94"/>
        <v>0</v>
      </c>
      <c r="E266" s="76">
        <f t="shared" si="106"/>
        <v>0</v>
      </c>
      <c r="F266" s="76"/>
      <c r="G266" s="76">
        <f t="shared" si="82"/>
        <v>0</v>
      </c>
      <c r="H266" s="76">
        <f t="shared" si="95"/>
        <v>0</v>
      </c>
      <c r="I266" s="91">
        <f t="shared" si="96"/>
        <v>0</v>
      </c>
      <c r="J266" s="16"/>
      <c r="M266" s="95"/>
      <c r="N266" s="85" t="s">
        <v>45</v>
      </c>
      <c r="O266" s="87">
        <f>CN532</f>
        <v>0</v>
      </c>
      <c r="P266" s="41"/>
      <c r="Q266" s="80">
        <f t="shared" si="102"/>
        <v>0</v>
      </c>
      <c r="R266" s="18"/>
      <c r="S266" s="90">
        <f>SUM($C$39:C266)</f>
        <v>90768.583803206813</v>
      </c>
      <c r="T266" s="81">
        <v>19</v>
      </c>
      <c r="U266" s="80">
        <f>SUM($CD$31:CD260)</f>
        <v>90768.583803206813</v>
      </c>
      <c r="V266" s="18"/>
      <c r="W266" s="18"/>
      <c r="X266" s="18"/>
      <c r="AC266" s="3" t="s">
        <v>45</v>
      </c>
      <c r="CB266">
        <f t="shared" si="89"/>
        <v>234</v>
      </c>
      <c r="CC266" s="2" t="str">
        <f t="shared" si="85"/>
        <v/>
      </c>
      <c r="CD266" s="4" t="str">
        <f t="shared" si="86"/>
        <v/>
      </c>
      <c r="CE266" s="1" t="str">
        <f t="shared" si="87"/>
        <v/>
      </c>
      <c r="CF266" s="4" t="str">
        <f t="shared" si="88"/>
        <v/>
      </c>
      <c r="CG266" s="4">
        <f t="shared" si="103"/>
        <v>0</v>
      </c>
      <c r="CH266" s="4">
        <f t="shared" si="90"/>
        <v>0</v>
      </c>
      <c r="CI266" s="4">
        <f t="shared" si="84"/>
        <v>0</v>
      </c>
      <c r="CK266" s="83">
        <f t="shared" si="101"/>
        <v>174.274134118624</v>
      </c>
      <c r="CL266" s="1">
        <f t="shared" si="98"/>
        <v>1131.3016216755746</v>
      </c>
      <c r="CM266" s="1">
        <f t="shared" si="99"/>
        <v>957.02748755695052</v>
      </c>
      <c r="CN266" s="83">
        <f t="shared" si="100"/>
        <v>128467.80651492813</v>
      </c>
      <c r="CO266" s="74">
        <f t="shared" si="81"/>
        <v>228</v>
      </c>
    </row>
    <row r="267" spans="1:93" hidden="1" x14ac:dyDescent="0.35">
      <c r="A267" s="74" t="str">
        <f t="shared" si="91"/>
        <v/>
      </c>
      <c r="B267" s="75" t="str">
        <f t="shared" si="92"/>
        <v/>
      </c>
      <c r="C267" s="76">
        <f t="shared" si="93"/>
        <v>0</v>
      </c>
      <c r="D267" s="77">
        <f t="shared" si="94"/>
        <v>0</v>
      </c>
      <c r="E267" s="76">
        <f t="shared" si="106"/>
        <v>0</v>
      </c>
      <c r="F267" s="76"/>
      <c r="G267" s="76">
        <f t="shared" si="82"/>
        <v>0</v>
      </c>
      <c r="H267" s="76">
        <f t="shared" si="95"/>
        <v>0</v>
      </c>
      <c r="I267" s="91">
        <f t="shared" si="96"/>
        <v>0</v>
      </c>
      <c r="J267" s="16"/>
      <c r="M267" s="95"/>
      <c r="N267" s="85"/>
      <c r="O267" s="87">
        <f>O266-($O$263-$O$278)/12</f>
        <v>0</v>
      </c>
      <c r="P267" s="41"/>
      <c r="Q267" s="80">
        <f t="shared" si="102"/>
        <v>0</v>
      </c>
      <c r="R267" s="18"/>
      <c r="S267" s="90">
        <f>SUM($C$39:C267)</f>
        <v>90768.583803206813</v>
      </c>
      <c r="T267" s="81"/>
      <c r="U267" s="80">
        <f>SUM($CD$31:CD261)</f>
        <v>90768.583803206813</v>
      </c>
      <c r="V267" s="18"/>
      <c r="W267" s="18"/>
      <c r="X267" s="18"/>
      <c r="AC267" s="3" t="s">
        <v>45</v>
      </c>
      <c r="CB267">
        <f t="shared" si="89"/>
        <v>235</v>
      </c>
      <c r="CC267" s="2" t="str">
        <f t="shared" si="85"/>
        <v/>
      </c>
      <c r="CD267" s="4" t="str">
        <f t="shared" si="86"/>
        <v/>
      </c>
      <c r="CE267" s="1" t="str">
        <f t="shared" si="87"/>
        <v/>
      </c>
      <c r="CF267" s="4" t="str">
        <f t="shared" si="88"/>
        <v/>
      </c>
      <c r="CG267" s="4">
        <f t="shared" si="103"/>
        <v>0</v>
      </c>
      <c r="CH267" s="4">
        <f t="shared" si="90"/>
        <v>0</v>
      </c>
      <c r="CI267" s="4">
        <f t="shared" si="84"/>
        <v>0</v>
      </c>
      <c r="CK267" s="83">
        <f t="shared" si="101"/>
        <v>172.9854700225317</v>
      </c>
      <c r="CL267" s="1">
        <f t="shared" si="98"/>
        <v>1131.3016216755746</v>
      </c>
      <c r="CM267" s="1">
        <f t="shared" si="99"/>
        <v>958.31615165304288</v>
      </c>
      <c r="CN267" s="83">
        <f t="shared" si="100"/>
        <v>127509.49036327509</v>
      </c>
      <c r="CO267" s="74">
        <f t="shared" si="81"/>
        <v>229</v>
      </c>
    </row>
    <row r="268" spans="1:93" hidden="1" x14ac:dyDescent="0.35">
      <c r="A268" s="74" t="str">
        <f t="shared" si="91"/>
        <v/>
      </c>
      <c r="B268" s="75" t="str">
        <f t="shared" si="92"/>
        <v/>
      </c>
      <c r="C268" s="76">
        <f t="shared" si="93"/>
        <v>0</v>
      </c>
      <c r="D268" s="77">
        <f t="shared" si="94"/>
        <v>0</v>
      </c>
      <c r="E268" s="76">
        <f t="shared" si="106"/>
        <v>0</v>
      </c>
      <c r="F268" s="76"/>
      <c r="G268" s="76">
        <f t="shared" si="82"/>
        <v>0</v>
      </c>
      <c r="H268" s="76">
        <f t="shared" si="95"/>
        <v>0</v>
      </c>
      <c r="I268" s="91">
        <f t="shared" si="96"/>
        <v>0</v>
      </c>
      <c r="J268" s="16"/>
      <c r="M268" s="95"/>
      <c r="N268" s="85"/>
      <c r="O268" s="87">
        <f t="shared" ref="O268:O277" si="107">O267-($O$263-$O$278)/12</f>
        <v>0</v>
      </c>
      <c r="P268" s="41"/>
      <c r="Q268" s="80">
        <f t="shared" si="102"/>
        <v>0</v>
      </c>
      <c r="R268" s="18"/>
      <c r="S268" s="90">
        <f>SUM($C$39:C268)</f>
        <v>90768.583803206813</v>
      </c>
      <c r="T268" s="81"/>
      <c r="U268" s="80">
        <f>SUM($CD$31:CD262)</f>
        <v>90768.583803206813</v>
      </c>
      <c r="V268" s="18"/>
      <c r="W268" s="18"/>
      <c r="X268" s="18"/>
      <c r="AC268" s="3" t="s">
        <v>45</v>
      </c>
      <c r="CB268">
        <f t="shared" si="89"/>
        <v>236</v>
      </c>
      <c r="CC268" s="2" t="str">
        <f t="shared" si="85"/>
        <v/>
      </c>
      <c r="CD268" s="4" t="str">
        <f t="shared" si="86"/>
        <v/>
      </c>
      <c r="CE268" s="1" t="str">
        <f t="shared" si="87"/>
        <v/>
      </c>
      <c r="CF268" s="4" t="str">
        <f t="shared" si="88"/>
        <v/>
      </c>
      <c r="CG268" s="4">
        <f t="shared" si="103"/>
        <v>0</v>
      </c>
      <c r="CH268" s="4">
        <f t="shared" si="90"/>
        <v>0</v>
      </c>
      <c r="CI268" s="4">
        <f t="shared" si="84"/>
        <v>0</v>
      </c>
      <c r="CK268" s="83">
        <f t="shared" si="101"/>
        <v>171.6950707044378</v>
      </c>
      <c r="CL268" s="1">
        <f t="shared" si="98"/>
        <v>1131.3016216755746</v>
      </c>
      <c r="CM268" s="1">
        <f t="shared" si="99"/>
        <v>959.60655097113681</v>
      </c>
      <c r="CN268" s="83">
        <f t="shared" si="100"/>
        <v>126549.88381230396</v>
      </c>
      <c r="CO268" s="74">
        <f t="shared" si="81"/>
        <v>230</v>
      </c>
    </row>
    <row r="269" spans="1:93" hidden="1" x14ac:dyDescent="0.35">
      <c r="A269" s="74" t="str">
        <f t="shared" si="91"/>
        <v/>
      </c>
      <c r="B269" s="75" t="str">
        <f t="shared" si="92"/>
        <v/>
      </c>
      <c r="C269" s="76">
        <f t="shared" si="93"/>
        <v>0</v>
      </c>
      <c r="D269" s="77">
        <f t="shared" si="94"/>
        <v>0</v>
      </c>
      <c r="E269" s="76">
        <f t="shared" si="106"/>
        <v>0</v>
      </c>
      <c r="F269" s="76"/>
      <c r="G269" s="76">
        <f t="shared" si="82"/>
        <v>0</v>
      </c>
      <c r="H269" s="76">
        <f t="shared" si="95"/>
        <v>0</v>
      </c>
      <c r="I269" s="91">
        <f t="shared" si="96"/>
        <v>0</v>
      </c>
      <c r="J269" s="16"/>
      <c r="M269" s="95"/>
      <c r="N269" s="85"/>
      <c r="O269" s="87">
        <f t="shared" si="107"/>
        <v>0</v>
      </c>
      <c r="P269" s="41"/>
      <c r="Q269" s="80">
        <f t="shared" si="102"/>
        <v>0</v>
      </c>
      <c r="R269" s="18"/>
      <c r="S269" s="90">
        <f>SUM($C$39:C269)</f>
        <v>90768.583803206813</v>
      </c>
      <c r="T269" s="81"/>
      <c r="U269" s="80">
        <f>SUM($CD$31:CD263)</f>
        <v>90768.583803206813</v>
      </c>
      <c r="V269" s="18"/>
      <c r="W269" s="18"/>
      <c r="X269" s="18"/>
      <c r="AC269" s="3" t="s">
        <v>45</v>
      </c>
      <c r="CB269">
        <f t="shared" si="89"/>
        <v>237</v>
      </c>
      <c r="CC269" s="2" t="str">
        <f t="shared" si="85"/>
        <v/>
      </c>
      <c r="CD269" s="4" t="str">
        <f t="shared" si="86"/>
        <v/>
      </c>
      <c r="CE269" s="1" t="str">
        <f t="shared" si="87"/>
        <v/>
      </c>
      <c r="CF269" s="4" t="str">
        <f t="shared" si="88"/>
        <v/>
      </c>
      <c r="CG269" s="4">
        <f t="shared" si="103"/>
        <v>0</v>
      </c>
      <c r="CH269" s="4">
        <f t="shared" si="90"/>
        <v>0</v>
      </c>
      <c r="CI269" s="4">
        <f t="shared" si="84"/>
        <v>0</v>
      </c>
      <c r="CK269" s="83">
        <f t="shared" si="101"/>
        <v>170.40293382781763</v>
      </c>
      <c r="CL269" s="1">
        <f t="shared" si="98"/>
        <v>1131.3016216755746</v>
      </c>
      <c r="CM269" s="1">
        <f t="shared" si="99"/>
        <v>960.89868784775695</v>
      </c>
      <c r="CN269" s="83">
        <f t="shared" si="100"/>
        <v>125588.9851244562</v>
      </c>
      <c r="CO269" s="74">
        <f t="shared" si="81"/>
        <v>231</v>
      </c>
    </row>
    <row r="270" spans="1:93" hidden="1" x14ac:dyDescent="0.35">
      <c r="A270" s="74" t="str">
        <f t="shared" si="91"/>
        <v/>
      </c>
      <c r="B270" s="75" t="str">
        <f t="shared" si="92"/>
        <v/>
      </c>
      <c r="C270" s="76">
        <f t="shared" si="93"/>
        <v>0</v>
      </c>
      <c r="D270" s="77">
        <f t="shared" si="94"/>
        <v>0</v>
      </c>
      <c r="E270" s="76">
        <f t="shared" si="106"/>
        <v>0</v>
      </c>
      <c r="F270" s="76"/>
      <c r="G270" s="76">
        <f t="shared" si="82"/>
        <v>0</v>
      </c>
      <c r="H270" s="76">
        <f t="shared" si="95"/>
        <v>0</v>
      </c>
      <c r="I270" s="91">
        <f t="shared" si="96"/>
        <v>0</v>
      </c>
      <c r="J270" s="16"/>
      <c r="M270" s="95"/>
      <c r="N270" s="85"/>
      <c r="O270" s="87">
        <f t="shared" si="107"/>
        <v>0</v>
      </c>
      <c r="P270" s="41"/>
      <c r="Q270" s="80">
        <f t="shared" si="102"/>
        <v>0</v>
      </c>
      <c r="R270" s="18"/>
      <c r="S270" s="90">
        <f>SUM($C$39:C270)</f>
        <v>90768.583803206813</v>
      </c>
      <c r="T270" s="81"/>
      <c r="U270" s="80">
        <f>SUM($CD$31:CD264)</f>
        <v>90768.583803206813</v>
      </c>
      <c r="V270" s="18"/>
      <c r="W270" s="18"/>
      <c r="X270" s="18"/>
      <c r="AC270" s="3" t="s">
        <v>45</v>
      </c>
      <c r="CB270">
        <f t="shared" si="89"/>
        <v>238</v>
      </c>
      <c r="CC270" s="2" t="str">
        <f t="shared" si="85"/>
        <v/>
      </c>
      <c r="CD270" s="4" t="str">
        <f t="shared" si="86"/>
        <v/>
      </c>
      <c r="CE270" s="1" t="str">
        <f t="shared" si="87"/>
        <v/>
      </c>
      <c r="CF270" s="4" t="str">
        <f t="shared" si="88"/>
        <v/>
      </c>
      <c r="CG270" s="4">
        <f t="shared" si="103"/>
        <v>0</v>
      </c>
      <c r="CH270" s="4">
        <f t="shared" si="90"/>
        <v>0</v>
      </c>
      <c r="CI270" s="4">
        <f t="shared" si="84"/>
        <v>0</v>
      </c>
      <c r="CK270" s="83">
        <f t="shared" si="101"/>
        <v>169.10905705300041</v>
      </c>
      <c r="CL270" s="1">
        <f t="shared" si="98"/>
        <v>1131.3016216755746</v>
      </c>
      <c r="CM270" s="1">
        <f t="shared" si="99"/>
        <v>962.19256462257408</v>
      </c>
      <c r="CN270" s="83">
        <f t="shared" si="100"/>
        <v>124626.79255983363</v>
      </c>
      <c r="CO270" s="74">
        <f t="shared" si="81"/>
        <v>232</v>
      </c>
    </row>
    <row r="271" spans="1:93" hidden="1" x14ac:dyDescent="0.35">
      <c r="A271" s="74" t="str">
        <f t="shared" si="91"/>
        <v/>
      </c>
      <c r="B271" s="75" t="str">
        <f t="shared" si="92"/>
        <v/>
      </c>
      <c r="C271" s="76">
        <f t="shared" si="93"/>
        <v>0</v>
      </c>
      <c r="D271" s="77">
        <f t="shared" si="94"/>
        <v>0</v>
      </c>
      <c r="E271" s="76">
        <f t="shared" si="106"/>
        <v>0</v>
      </c>
      <c r="F271" s="76"/>
      <c r="G271" s="76">
        <f t="shared" si="82"/>
        <v>0</v>
      </c>
      <c r="H271" s="76">
        <f t="shared" si="95"/>
        <v>0</v>
      </c>
      <c r="I271" s="91">
        <f t="shared" si="96"/>
        <v>0</v>
      </c>
      <c r="J271" s="16"/>
      <c r="M271" s="95"/>
      <c r="N271" s="85"/>
      <c r="O271" s="87">
        <f t="shared" si="107"/>
        <v>0</v>
      </c>
      <c r="P271" s="41"/>
      <c r="Q271" s="80">
        <f t="shared" si="102"/>
        <v>0</v>
      </c>
      <c r="R271" s="18"/>
      <c r="S271" s="90">
        <f>SUM($C$39:C271)</f>
        <v>90768.583803206813</v>
      </c>
      <c r="T271" s="81"/>
      <c r="U271" s="80">
        <f>SUM($CD$31:CD265)</f>
        <v>90768.583803206813</v>
      </c>
      <c r="V271" s="18"/>
      <c r="W271" s="18"/>
      <c r="X271" s="18"/>
      <c r="AC271" s="3" t="s">
        <v>45</v>
      </c>
      <c r="CB271">
        <f t="shared" si="89"/>
        <v>239</v>
      </c>
      <c r="CC271" s="2" t="str">
        <f t="shared" si="85"/>
        <v/>
      </c>
      <c r="CD271" s="4" t="str">
        <f t="shared" si="86"/>
        <v/>
      </c>
      <c r="CE271" s="1" t="str">
        <f t="shared" si="87"/>
        <v/>
      </c>
      <c r="CF271" s="4" t="str">
        <f t="shared" si="88"/>
        <v/>
      </c>
      <c r="CG271" s="4">
        <f t="shared" si="103"/>
        <v>0</v>
      </c>
      <c r="CH271" s="4">
        <f t="shared" si="90"/>
        <v>0</v>
      </c>
      <c r="CI271" s="4">
        <f t="shared" si="84"/>
        <v>0</v>
      </c>
      <c r="CK271" s="83">
        <f t="shared" si="101"/>
        <v>167.81343803716487</v>
      </c>
      <c r="CL271" s="1">
        <f t="shared" si="98"/>
        <v>1131.3016216755746</v>
      </c>
      <c r="CM271" s="1">
        <f t="shared" si="99"/>
        <v>963.48818363840974</v>
      </c>
      <c r="CN271" s="83">
        <f t="shared" si="100"/>
        <v>123663.30437619521</v>
      </c>
      <c r="CO271" s="74">
        <f t="shared" si="81"/>
        <v>233</v>
      </c>
    </row>
    <row r="272" spans="1:93" hidden="1" x14ac:dyDescent="0.35">
      <c r="A272" s="74" t="str">
        <f t="shared" si="91"/>
        <v/>
      </c>
      <c r="B272" s="75" t="str">
        <f t="shared" si="92"/>
        <v/>
      </c>
      <c r="C272" s="76">
        <f t="shared" si="93"/>
        <v>0</v>
      </c>
      <c r="D272" s="77">
        <f t="shared" si="94"/>
        <v>0</v>
      </c>
      <c r="E272" s="76">
        <f t="shared" si="106"/>
        <v>0</v>
      </c>
      <c r="F272" s="76"/>
      <c r="G272" s="76">
        <f t="shared" si="82"/>
        <v>0</v>
      </c>
      <c r="H272" s="76">
        <f t="shared" si="95"/>
        <v>0</v>
      </c>
      <c r="I272" s="91">
        <f t="shared" si="96"/>
        <v>0</v>
      </c>
      <c r="J272" s="16"/>
      <c r="M272" s="95"/>
      <c r="N272" s="85"/>
      <c r="O272" s="87">
        <f t="shared" si="107"/>
        <v>0</v>
      </c>
      <c r="P272" s="41"/>
      <c r="Q272" s="80">
        <f t="shared" si="102"/>
        <v>0</v>
      </c>
      <c r="R272" s="18"/>
      <c r="S272" s="90">
        <f>SUM($C$39:C272)</f>
        <v>90768.583803206813</v>
      </c>
      <c r="T272" s="81"/>
      <c r="U272" s="80">
        <f>SUM($CD$31:CD266)</f>
        <v>90768.583803206813</v>
      </c>
      <c r="V272" s="18"/>
      <c r="W272" s="18"/>
      <c r="X272" s="18"/>
      <c r="AC272" s="3" t="s">
        <v>45</v>
      </c>
      <c r="CB272">
        <f t="shared" si="89"/>
        <v>240</v>
      </c>
      <c r="CC272" s="2" t="str">
        <f t="shared" si="85"/>
        <v/>
      </c>
      <c r="CD272" s="4" t="str">
        <f t="shared" si="86"/>
        <v/>
      </c>
      <c r="CE272" s="1" t="str">
        <f t="shared" si="87"/>
        <v/>
      </c>
      <c r="CF272" s="4" t="str">
        <f t="shared" si="88"/>
        <v/>
      </c>
      <c r="CG272" s="4">
        <f t="shared" si="103"/>
        <v>0</v>
      </c>
      <c r="CH272" s="4">
        <f t="shared" si="90"/>
        <v>0</v>
      </c>
      <c r="CI272" s="4">
        <f t="shared" si="84"/>
        <v>0</v>
      </c>
      <c r="CK272" s="83">
        <f t="shared" si="101"/>
        <v>166.51607443433508</v>
      </c>
      <c r="CL272" s="1">
        <f t="shared" si="98"/>
        <v>1131.3016216755746</v>
      </c>
      <c r="CM272" s="1">
        <f t="shared" si="99"/>
        <v>964.78554724123944</v>
      </c>
      <c r="CN272" s="83">
        <f t="shared" si="100"/>
        <v>122698.51882895398</v>
      </c>
      <c r="CO272" s="74">
        <f t="shared" si="81"/>
        <v>234</v>
      </c>
    </row>
    <row r="273" spans="1:93" hidden="1" x14ac:dyDescent="0.35">
      <c r="A273" s="74" t="str">
        <f t="shared" si="91"/>
        <v/>
      </c>
      <c r="B273" s="75" t="str">
        <f t="shared" si="92"/>
        <v/>
      </c>
      <c r="C273" s="76">
        <f t="shared" si="93"/>
        <v>0</v>
      </c>
      <c r="D273" s="77">
        <f t="shared" si="94"/>
        <v>0</v>
      </c>
      <c r="E273" s="76">
        <f t="shared" si="106"/>
        <v>0</v>
      </c>
      <c r="F273" s="76"/>
      <c r="G273" s="76">
        <f t="shared" si="82"/>
        <v>0</v>
      </c>
      <c r="H273" s="76">
        <f t="shared" si="95"/>
        <v>0</v>
      </c>
      <c r="I273" s="91">
        <f t="shared" si="96"/>
        <v>0</v>
      </c>
      <c r="J273" s="16"/>
      <c r="M273" s="95"/>
      <c r="N273" s="85"/>
      <c r="O273" s="87">
        <f t="shared" si="107"/>
        <v>0</v>
      </c>
      <c r="P273" s="41"/>
      <c r="Q273" s="80">
        <f t="shared" si="102"/>
        <v>0</v>
      </c>
      <c r="R273" s="18"/>
      <c r="S273" s="90">
        <f>SUM($C$39:C273)</f>
        <v>90768.583803206813</v>
      </c>
      <c r="T273" s="81"/>
      <c r="U273" s="80">
        <f>SUM($CD$31:CD267)</f>
        <v>90768.583803206813</v>
      </c>
      <c r="V273" s="18"/>
      <c r="W273" s="18"/>
      <c r="X273" s="18"/>
      <c r="AC273" s="3" t="s">
        <v>45</v>
      </c>
      <c r="CB273">
        <f t="shared" si="89"/>
        <v>241</v>
      </c>
      <c r="CC273" s="2" t="str">
        <f t="shared" si="85"/>
        <v/>
      </c>
      <c r="CD273" s="4" t="str">
        <f t="shared" si="86"/>
        <v/>
      </c>
      <c r="CE273" s="1" t="str">
        <f t="shared" si="87"/>
        <v/>
      </c>
      <c r="CF273" s="4" t="str">
        <f t="shared" si="88"/>
        <v/>
      </c>
      <c r="CG273" s="4">
        <f t="shared" si="103"/>
        <v>0</v>
      </c>
      <c r="CH273" s="4">
        <f t="shared" si="90"/>
        <v>0</v>
      </c>
      <c r="CI273" s="4">
        <f t="shared" si="84"/>
        <v>0</v>
      </c>
      <c r="CK273" s="83">
        <f t="shared" si="101"/>
        <v>165.21696389537621</v>
      </c>
      <c r="CL273" s="1">
        <f t="shared" si="98"/>
        <v>1131.3016216755746</v>
      </c>
      <c r="CM273" s="1">
        <f t="shared" si="99"/>
        <v>966.08465778019831</v>
      </c>
      <c r="CN273" s="83">
        <f t="shared" si="100"/>
        <v>121732.43417117378</v>
      </c>
      <c r="CO273" s="74">
        <f t="shared" si="81"/>
        <v>235</v>
      </c>
    </row>
    <row r="274" spans="1:93" hidden="1" x14ac:dyDescent="0.35">
      <c r="A274" s="74" t="str">
        <f t="shared" si="91"/>
        <v/>
      </c>
      <c r="B274" s="75" t="str">
        <f t="shared" si="92"/>
        <v/>
      </c>
      <c r="C274" s="76">
        <f t="shared" si="93"/>
        <v>0</v>
      </c>
      <c r="D274" s="77">
        <f t="shared" si="94"/>
        <v>0</v>
      </c>
      <c r="E274" s="76">
        <f t="shared" si="106"/>
        <v>0</v>
      </c>
      <c r="F274" s="76"/>
      <c r="G274" s="76">
        <f t="shared" si="82"/>
        <v>0</v>
      </c>
      <c r="H274" s="76">
        <f t="shared" si="95"/>
        <v>0</v>
      </c>
      <c r="I274" s="91">
        <f t="shared" si="96"/>
        <v>0</v>
      </c>
      <c r="J274" s="16"/>
      <c r="M274" s="95"/>
      <c r="N274" s="85"/>
      <c r="O274" s="87">
        <f t="shared" si="107"/>
        <v>0</v>
      </c>
      <c r="P274" s="41"/>
      <c r="Q274" s="80">
        <f t="shared" si="102"/>
        <v>0</v>
      </c>
      <c r="R274" s="18"/>
      <c r="S274" s="90">
        <f>SUM($C$39:C274)</f>
        <v>90768.583803206813</v>
      </c>
      <c r="T274" s="81"/>
      <c r="U274" s="80">
        <f>SUM($CD$31:CD268)</f>
        <v>90768.583803206813</v>
      </c>
      <c r="V274" s="18"/>
      <c r="W274" s="18"/>
      <c r="X274" s="18"/>
      <c r="AC274" s="3" t="s">
        <v>45</v>
      </c>
      <c r="CB274">
        <f t="shared" si="89"/>
        <v>242</v>
      </c>
      <c r="CC274" s="2" t="str">
        <f t="shared" si="85"/>
        <v/>
      </c>
      <c r="CD274" s="4" t="str">
        <f t="shared" si="86"/>
        <v/>
      </c>
      <c r="CE274" s="1" t="str">
        <f t="shared" si="87"/>
        <v/>
      </c>
      <c r="CF274" s="4" t="str">
        <f t="shared" si="88"/>
        <v/>
      </c>
      <c r="CG274" s="4">
        <f t="shared" si="103"/>
        <v>0</v>
      </c>
      <c r="CH274" s="4">
        <f t="shared" si="90"/>
        <v>0</v>
      </c>
      <c r="CI274" s="4">
        <f t="shared" si="84"/>
        <v>0</v>
      </c>
      <c r="CK274" s="83">
        <f t="shared" si="101"/>
        <v>163.91610406799026</v>
      </c>
      <c r="CL274" s="1">
        <f t="shared" si="98"/>
        <v>1131.3016216755746</v>
      </c>
      <c r="CM274" s="1">
        <f t="shared" si="99"/>
        <v>967.38551760758423</v>
      </c>
      <c r="CN274" s="83">
        <f t="shared" si="100"/>
        <v>120765.04865356619</v>
      </c>
      <c r="CO274" s="74">
        <f t="shared" si="81"/>
        <v>236</v>
      </c>
    </row>
    <row r="275" spans="1:93" hidden="1" x14ac:dyDescent="0.35">
      <c r="A275" s="74" t="str">
        <f t="shared" si="91"/>
        <v/>
      </c>
      <c r="B275" s="75" t="str">
        <f t="shared" si="92"/>
        <v/>
      </c>
      <c r="C275" s="76">
        <f t="shared" si="93"/>
        <v>0</v>
      </c>
      <c r="D275" s="77">
        <f t="shared" si="94"/>
        <v>0</v>
      </c>
      <c r="E275" s="76">
        <f t="shared" si="106"/>
        <v>0</v>
      </c>
      <c r="F275" s="76"/>
      <c r="G275" s="76">
        <f t="shared" si="82"/>
        <v>0</v>
      </c>
      <c r="H275" s="76">
        <f t="shared" si="95"/>
        <v>0</v>
      </c>
      <c r="I275" s="91">
        <f t="shared" si="96"/>
        <v>0</v>
      </c>
      <c r="J275" s="16"/>
      <c r="M275" s="95"/>
      <c r="N275" s="85"/>
      <c r="O275" s="87">
        <f t="shared" si="107"/>
        <v>0</v>
      </c>
      <c r="P275" s="41"/>
      <c r="Q275" s="80">
        <f t="shared" si="102"/>
        <v>0</v>
      </c>
      <c r="R275" s="18"/>
      <c r="S275" s="90">
        <f>SUM($C$39:C275)</f>
        <v>90768.583803206813</v>
      </c>
      <c r="T275" s="81"/>
      <c r="U275" s="80">
        <f>SUM($CD$31:CD269)</f>
        <v>90768.583803206813</v>
      </c>
      <c r="V275" s="18"/>
      <c r="W275" s="18"/>
      <c r="X275" s="18"/>
      <c r="AC275" s="3" t="s">
        <v>45</v>
      </c>
      <c r="CB275">
        <f t="shared" si="89"/>
        <v>243</v>
      </c>
      <c r="CC275" s="2" t="str">
        <f t="shared" si="85"/>
        <v/>
      </c>
      <c r="CD275" s="4" t="str">
        <f t="shared" si="86"/>
        <v/>
      </c>
      <c r="CE275" s="1" t="str">
        <f t="shared" si="87"/>
        <v/>
      </c>
      <c r="CF275" s="4" t="str">
        <f t="shared" si="88"/>
        <v/>
      </c>
      <c r="CG275" s="4">
        <f t="shared" si="103"/>
        <v>0</v>
      </c>
      <c r="CH275" s="4">
        <f t="shared" si="90"/>
        <v>0</v>
      </c>
      <c r="CI275" s="4">
        <f t="shared" si="84"/>
        <v>0</v>
      </c>
      <c r="CK275" s="83">
        <f t="shared" si="101"/>
        <v>162.61349259671169</v>
      </c>
      <c r="CL275" s="1">
        <f t="shared" si="98"/>
        <v>1131.3016216755746</v>
      </c>
      <c r="CM275" s="1">
        <f t="shared" si="99"/>
        <v>968.68812907886286</v>
      </c>
      <c r="CN275" s="83">
        <f t="shared" si="100"/>
        <v>119796.36052448733</v>
      </c>
      <c r="CO275" s="74">
        <f t="shared" si="81"/>
        <v>237</v>
      </c>
    </row>
    <row r="276" spans="1:93" hidden="1" x14ac:dyDescent="0.35">
      <c r="A276" s="74" t="str">
        <f t="shared" si="91"/>
        <v/>
      </c>
      <c r="B276" s="75" t="str">
        <f t="shared" si="92"/>
        <v/>
      </c>
      <c r="C276" s="76">
        <f t="shared" si="93"/>
        <v>0</v>
      </c>
      <c r="D276" s="77">
        <f t="shared" si="94"/>
        <v>0</v>
      </c>
      <c r="E276" s="76">
        <f t="shared" si="106"/>
        <v>0</v>
      </c>
      <c r="F276" s="76"/>
      <c r="G276" s="76">
        <f t="shared" si="82"/>
        <v>0</v>
      </c>
      <c r="H276" s="76">
        <f t="shared" si="95"/>
        <v>0</v>
      </c>
      <c r="I276" s="91">
        <f t="shared" si="96"/>
        <v>0</v>
      </c>
      <c r="J276" s="16"/>
      <c r="M276" s="95"/>
      <c r="N276" s="85"/>
      <c r="O276" s="87">
        <f t="shared" si="107"/>
        <v>0</v>
      </c>
      <c r="P276" s="41"/>
      <c r="Q276" s="80">
        <f t="shared" si="102"/>
        <v>0</v>
      </c>
      <c r="R276" s="18"/>
      <c r="S276" s="90">
        <f>SUM($C$39:C276)</f>
        <v>90768.583803206813</v>
      </c>
      <c r="T276" s="81"/>
      <c r="U276" s="80">
        <f>SUM($CD$31:CD270)</f>
        <v>90768.583803206813</v>
      </c>
      <c r="V276" s="18"/>
      <c r="W276" s="18"/>
      <c r="X276" s="18"/>
      <c r="AC276" s="3" t="s">
        <v>45</v>
      </c>
      <c r="CB276">
        <f t="shared" si="89"/>
        <v>244</v>
      </c>
      <c r="CC276" s="2" t="str">
        <f t="shared" si="85"/>
        <v/>
      </c>
      <c r="CD276" s="4" t="str">
        <f t="shared" si="86"/>
        <v/>
      </c>
      <c r="CE276" s="1" t="str">
        <f t="shared" si="87"/>
        <v/>
      </c>
      <c r="CF276" s="4" t="str">
        <f t="shared" si="88"/>
        <v/>
      </c>
      <c r="CG276" s="4">
        <f t="shared" si="103"/>
        <v>0</v>
      </c>
      <c r="CH276" s="4">
        <f t="shared" si="90"/>
        <v>0</v>
      </c>
      <c r="CI276" s="4">
        <f t="shared" si="84"/>
        <v>0</v>
      </c>
      <c r="CK276" s="83">
        <f t="shared" si="101"/>
        <v>161.30912712290345</v>
      </c>
      <c r="CL276" s="1">
        <f t="shared" si="98"/>
        <v>1131.3016216755746</v>
      </c>
      <c r="CM276" s="1">
        <f t="shared" si="99"/>
        <v>969.99249455267113</v>
      </c>
      <c r="CN276" s="83">
        <f t="shared" si="100"/>
        <v>118826.36802993466</v>
      </c>
      <c r="CO276" s="74">
        <f t="shared" si="81"/>
        <v>238</v>
      </c>
    </row>
    <row r="277" spans="1:93" hidden="1" x14ac:dyDescent="0.35">
      <c r="A277" s="74" t="str">
        <f t="shared" si="91"/>
        <v/>
      </c>
      <c r="B277" s="75" t="str">
        <f t="shared" si="92"/>
        <v/>
      </c>
      <c r="C277" s="76">
        <f t="shared" si="93"/>
        <v>0</v>
      </c>
      <c r="D277" s="77">
        <f t="shared" si="94"/>
        <v>0</v>
      </c>
      <c r="E277" s="76">
        <f t="shared" si="106"/>
        <v>0</v>
      </c>
      <c r="F277" s="76"/>
      <c r="G277" s="76">
        <f t="shared" si="82"/>
        <v>0</v>
      </c>
      <c r="H277" s="76">
        <f t="shared" si="95"/>
        <v>0</v>
      </c>
      <c r="I277" s="91">
        <f t="shared" si="96"/>
        <v>0</v>
      </c>
      <c r="J277" s="16"/>
      <c r="M277" s="95"/>
      <c r="N277" s="85"/>
      <c r="O277" s="87">
        <f t="shared" si="107"/>
        <v>0</v>
      </c>
      <c r="P277" s="41"/>
      <c r="Q277" s="80">
        <f t="shared" si="102"/>
        <v>0</v>
      </c>
      <c r="R277" s="18"/>
      <c r="S277" s="90">
        <f>SUM($C$39:C277)</f>
        <v>90768.583803206813</v>
      </c>
      <c r="T277" s="81"/>
      <c r="U277" s="80">
        <f>SUM($CD$31:CD271)</f>
        <v>90768.583803206813</v>
      </c>
      <c r="V277" s="18"/>
      <c r="W277" s="18"/>
      <c r="X277" s="18"/>
      <c r="AC277" s="3" t="s">
        <v>45</v>
      </c>
      <c r="CB277">
        <f t="shared" si="89"/>
        <v>245</v>
      </c>
      <c r="CC277" s="2" t="str">
        <f t="shared" si="85"/>
        <v/>
      </c>
      <c r="CD277" s="4" t="str">
        <f t="shared" si="86"/>
        <v/>
      </c>
      <c r="CE277" s="1" t="str">
        <f t="shared" si="87"/>
        <v/>
      </c>
      <c r="CF277" s="4" t="str">
        <f t="shared" si="88"/>
        <v/>
      </c>
      <c r="CG277" s="4">
        <f t="shared" si="103"/>
        <v>0</v>
      </c>
      <c r="CH277" s="4">
        <f t="shared" si="90"/>
        <v>0</v>
      </c>
      <c r="CI277" s="4">
        <f t="shared" si="84"/>
        <v>0</v>
      </c>
      <c r="CK277" s="83">
        <f t="shared" si="101"/>
        <v>160.00300528475231</v>
      </c>
      <c r="CL277" s="1">
        <f t="shared" si="98"/>
        <v>1131.3016216755746</v>
      </c>
      <c r="CM277" s="1">
        <f t="shared" si="99"/>
        <v>971.29861639082219</v>
      </c>
      <c r="CN277" s="83">
        <f t="shared" si="100"/>
        <v>117855.06941354384</v>
      </c>
      <c r="CO277" s="74">
        <f t="shared" si="81"/>
        <v>239</v>
      </c>
    </row>
    <row r="278" spans="1:93" hidden="1" x14ac:dyDescent="0.35">
      <c r="A278" s="74" t="str">
        <f t="shared" si="91"/>
        <v/>
      </c>
      <c r="B278" s="75" t="str">
        <f t="shared" si="92"/>
        <v/>
      </c>
      <c r="C278" s="76">
        <f t="shared" si="93"/>
        <v>0</v>
      </c>
      <c r="D278" s="77">
        <f t="shared" si="94"/>
        <v>0</v>
      </c>
      <c r="E278" s="76">
        <f t="shared" si="106"/>
        <v>0</v>
      </c>
      <c r="F278" s="76"/>
      <c r="G278" s="76">
        <f t="shared" si="82"/>
        <v>0</v>
      </c>
      <c r="H278" s="76">
        <f t="shared" si="95"/>
        <v>0</v>
      </c>
      <c r="I278" s="91">
        <f t="shared" si="96"/>
        <v>0</v>
      </c>
      <c r="J278" s="16"/>
      <c r="M278" s="95"/>
      <c r="N278" s="85">
        <v>20</v>
      </c>
      <c r="O278" s="87">
        <f>CN558</f>
        <v>0</v>
      </c>
      <c r="P278" s="41"/>
      <c r="Q278" s="80">
        <f t="shared" si="102"/>
        <v>0</v>
      </c>
      <c r="R278" s="18"/>
      <c r="S278" s="90">
        <f>SUM($C$39:C278)</f>
        <v>90768.583803206813</v>
      </c>
      <c r="T278" s="81">
        <v>20</v>
      </c>
      <c r="U278" s="80">
        <f>SUM($CD$31:CD272)</f>
        <v>90768.583803206813</v>
      </c>
      <c r="V278" s="18"/>
      <c r="W278" s="18"/>
      <c r="X278" s="18"/>
      <c r="AC278" s="3" t="s">
        <v>45</v>
      </c>
      <c r="CB278">
        <f t="shared" si="89"/>
        <v>246</v>
      </c>
      <c r="CC278" s="2" t="str">
        <f t="shared" si="85"/>
        <v/>
      </c>
      <c r="CD278" s="4" t="str">
        <f t="shared" si="86"/>
        <v/>
      </c>
      <c r="CE278" s="1" t="str">
        <f t="shared" si="87"/>
        <v/>
      </c>
      <c r="CF278" s="4" t="str">
        <f t="shared" si="88"/>
        <v/>
      </c>
      <c r="CG278" s="4">
        <f t="shared" si="103"/>
        <v>0</v>
      </c>
      <c r="CH278" s="4">
        <f t="shared" si="90"/>
        <v>0</v>
      </c>
      <c r="CI278" s="4">
        <f t="shared" si="84"/>
        <v>0</v>
      </c>
      <c r="CK278" s="83">
        <f t="shared" si="101"/>
        <v>158.69512471726495</v>
      </c>
      <c r="CL278" s="1">
        <f t="shared" si="98"/>
        <v>1131.3016216755746</v>
      </c>
      <c r="CM278" s="1">
        <f t="shared" si="99"/>
        <v>972.60649695830966</v>
      </c>
      <c r="CN278" s="83">
        <f t="shared" si="100"/>
        <v>116882.46291658553</v>
      </c>
      <c r="CO278" s="74">
        <f t="shared" si="81"/>
        <v>240</v>
      </c>
    </row>
    <row r="279" spans="1:93" hidden="1" x14ac:dyDescent="0.35">
      <c r="A279" s="74" t="str">
        <f t="shared" si="91"/>
        <v/>
      </c>
      <c r="B279" s="75" t="str">
        <f t="shared" si="92"/>
        <v/>
      </c>
      <c r="C279" s="76">
        <f t="shared" si="93"/>
        <v>0</v>
      </c>
      <c r="D279" s="77">
        <f t="shared" si="94"/>
        <v>0</v>
      </c>
      <c r="E279" s="76">
        <f t="shared" si="106"/>
        <v>0</v>
      </c>
      <c r="F279" s="76"/>
      <c r="G279" s="76">
        <f t="shared" si="82"/>
        <v>0</v>
      </c>
      <c r="H279" s="76">
        <f t="shared" si="95"/>
        <v>0</v>
      </c>
      <c r="I279" s="91">
        <f t="shared" si="96"/>
        <v>0</v>
      </c>
      <c r="J279" s="16"/>
      <c r="M279" s="95"/>
      <c r="N279" s="85"/>
      <c r="O279" s="87">
        <f>O278-($O$278-$O$290)/12</f>
        <v>0</v>
      </c>
      <c r="P279" s="41"/>
      <c r="Q279" s="80">
        <f t="shared" si="102"/>
        <v>0</v>
      </c>
      <c r="R279" s="18"/>
      <c r="S279" s="90">
        <f>SUM($C$39:C279)</f>
        <v>90768.583803206813</v>
      </c>
      <c r="T279" s="81"/>
      <c r="U279" s="80">
        <f>SUM($CD$31:CD273)</f>
        <v>90768.583803206813</v>
      </c>
      <c r="V279" s="18"/>
      <c r="W279" s="18"/>
      <c r="X279" s="18"/>
      <c r="AC279" s="3" t="s">
        <v>45</v>
      </c>
      <c r="CB279">
        <f t="shared" si="89"/>
        <v>247</v>
      </c>
      <c r="CC279" s="2" t="str">
        <f t="shared" si="85"/>
        <v/>
      </c>
      <c r="CD279" s="4" t="str">
        <f t="shared" si="86"/>
        <v/>
      </c>
      <c r="CE279" s="1" t="str">
        <f t="shared" si="87"/>
        <v/>
      </c>
      <c r="CF279" s="4" t="str">
        <f t="shared" si="88"/>
        <v/>
      </c>
      <c r="CG279" s="4">
        <f t="shared" si="103"/>
        <v>0</v>
      </c>
      <c r="CH279" s="4">
        <f t="shared" si="90"/>
        <v>0</v>
      </c>
      <c r="CI279" s="4">
        <f t="shared" si="84"/>
        <v>0</v>
      </c>
      <c r="CK279" s="83">
        <f t="shared" si="101"/>
        <v>157.38548305226342</v>
      </c>
      <c r="CL279" s="1">
        <f t="shared" si="98"/>
        <v>1131.3016216755746</v>
      </c>
      <c r="CM279" s="1">
        <f t="shared" si="99"/>
        <v>973.9161386233111</v>
      </c>
      <c r="CN279" s="83">
        <f t="shared" si="100"/>
        <v>115908.54677796221</v>
      </c>
      <c r="CO279" s="74">
        <f t="shared" si="81"/>
        <v>241</v>
      </c>
    </row>
    <row r="280" spans="1:93" hidden="1" x14ac:dyDescent="0.35">
      <c r="A280" s="74" t="str">
        <f t="shared" si="91"/>
        <v/>
      </c>
      <c r="B280" s="75" t="str">
        <f t="shared" si="92"/>
        <v/>
      </c>
      <c r="C280" s="76">
        <f t="shared" si="93"/>
        <v>0</v>
      </c>
      <c r="D280" s="77">
        <f t="shared" si="94"/>
        <v>0</v>
      </c>
      <c r="E280" s="76">
        <f t="shared" si="106"/>
        <v>0</v>
      </c>
      <c r="F280" s="76"/>
      <c r="G280" s="76">
        <f t="shared" si="82"/>
        <v>0</v>
      </c>
      <c r="H280" s="76">
        <f t="shared" si="95"/>
        <v>0</v>
      </c>
      <c r="I280" s="91">
        <f t="shared" si="96"/>
        <v>0</v>
      </c>
      <c r="J280" s="16"/>
      <c r="M280" s="95"/>
      <c r="N280" s="85"/>
      <c r="O280" s="87">
        <f t="shared" ref="O280:O289" si="108">O279-($O$278-$O$290)/12</f>
        <v>0</v>
      </c>
      <c r="P280" s="41"/>
      <c r="Q280" s="80">
        <f t="shared" si="102"/>
        <v>0</v>
      </c>
      <c r="R280" s="18"/>
      <c r="S280" s="90">
        <f>SUM($C$39:C280)</f>
        <v>90768.583803206813</v>
      </c>
      <c r="T280" s="81"/>
      <c r="U280" s="80">
        <f>SUM($CD$31:CD274)</f>
        <v>90768.583803206813</v>
      </c>
      <c r="V280" s="18"/>
      <c r="W280" s="18"/>
      <c r="X280" s="18"/>
      <c r="AC280" s="3" t="s">
        <v>45</v>
      </c>
      <c r="CB280">
        <f t="shared" si="89"/>
        <v>248</v>
      </c>
      <c r="CC280" s="2" t="str">
        <f t="shared" si="85"/>
        <v/>
      </c>
      <c r="CD280" s="4" t="str">
        <f t="shared" si="86"/>
        <v/>
      </c>
      <c r="CE280" s="1" t="str">
        <f t="shared" si="87"/>
        <v/>
      </c>
      <c r="CF280" s="4" t="str">
        <f t="shared" si="88"/>
        <v/>
      </c>
      <c r="CG280" s="4">
        <f t="shared" si="103"/>
        <v>0</v>
      </c>
      <c r="CH280" s="4">
        <f t="shared" si="90"/>
        <v>0</v>
      </c>
      <c r="CI280" s="4">
        <f t="shared" si="84"/>
        <v>0</v>
      </c>
      <c r="CK280" s="83">
        <f t="shared" si="101"/>
        <v>156.07407791838108</v>
      </c>
      <c r="CL280" s="1">
        <f t="shared" si="98"/>
        <v>1131.3016216755746</v>
      </c>
      <c r="CM280" s="1">
        <f t="shared" si="99"/>
        <v>975.22754375719342</v>
      </c>
      <c r="CN280" s="83">
        <f t="shared" si="100"/>
        <v>114933.31923420502</v>
      </c>
      <c r="CO280" s="74">
        <f t="shared" si="81"/>
        <v>242</v>
      </c>
    </row>
    <row r="281" spans="1:93" hidden="1" x14ac:dyDescent="0.35">
      <c r="A281" s="74" t="str">
        <f t="shared" si="91"/>
        <v/>
      </c>
      <c r="B281" s="75" t="str">
        <f t="shared" si="92"/>
        <v/>
      </c>
      <c r="C281" s="76">
        <f t="shared" si="93"/>
        <v>0</v>
      </c>
      <c r="D281" s="77">
        <f t="shared" si="94"/>
        <v>0</v>
      </c>
      <c r="E281" s="76">
        <f t="shared" si="106"/>
        <v>0</v>
      </c>
      <c r="F281" s="76"/>
      <c r="G281" s="76">
        <f t="shared" si="82"/>
        <v>0</v>
      </c>
      <c r="H281" s="76">
        <f t="shared" si="95"/>
        <v>0</v>
      </c>
      <c r="I281" s="91">
        <f t="shared" si="96"/>
        <v>0</v>
      </c>
      <c r="J281" s="16"/>
      <c r="M281" s="95"/>
      <c r="N281" s="85"/>
      <c r="O281" s="87">
        <f t="shared" si="108"/>
        <v>0</v>
      </c>
      <c r="P281" s="41"/>
      <c r="Q281" s="80">
        <f t="shared" si="102"/>
        <v>0</v>
      </c>
      <c r="R281" s="18"/>
      <c r="S281" s="90">
        <f>SUM($C$39:C281)</f>
        <v>90768.583803206813</v>
      </c>
      <c r="T281" s="81"/>
      <c r="U281" s="80">
        <f>SUM($CD$31:CD275)</f>
        <v>90768.583803206813</v>
      </c>
      <c r="V281" s="18"/>
      <c r="W281" s="18"/>
      <c r="X281" s="18"/>
      <c r="AC281" s="3" t="s">
        <v>45</v>
      </c>
      <c r="CB281">
        <f t="shared" si="89"/>
        <v>249</v>
      </c>
      <c r="CC281" s="2" t="str">
        <f t="shared" si="85"/>
        <v/>
      </c>
      <c r="CD281" s="4" t="str">
        <f t="shared" si="86"/>
        <v/>
      </c>
      <c r="CE281" s="1" t="str">
        <f t="shared" si="87"/>
        <v/>
      </c>
      <c r="CF281" s="4" t="str">
        <f t="shared" si="88"/>
        <v/>
      </c>
      <c r="CG281" s="4">
        <f t="shared" si="103"/>
        <v>0</v>
      </c>
      <c r="CH281" s="4">
        <f t="shared" si="90"/>
        <v>0</v>
      </c>
      <c r="CI281" s="4">
        <f t="shared" si="84"/>
        <v>0</v>
      </c>
      <c r="CK281" s="83">
        <f t="shared" si="101"/>
        <v>154.76090694105801</v>
      </c>
      <c r="CL281" s="1">
        <f t="shared" si="98"/>
        <v>1131.3016216755746</v>
      </c>
      <c r="CM281" s="1">
        <f t="shared" si="99"/>
        <v>976.54071473451654</v>
      </c>
      <c r="CN281" s="83">
        <f t="shared" si="100"/>
        <v>113956.77851947051</v>
      </c>
      <c r="CO281" s="74">
        <f t="shared" si="81"/>
        <v>243</v>
      </c>
    </row>
    <row r="282" spans="1:93" hidden="1" x14ac:dyDescent="0.35">
      <c r="A282" s="74" t="str">
        <f t="shared" si="91"/>
        <v/>
      </c>
      <c r="B282" s="75" t="str">
        <f t="shared" si="92"/>
        <v/>
      </c>
      <c r="C282" s="76">
        <f t="shared" si="93"/>
        <v>0</v>
      </c>
      <c r="D282" s="77">
        <f t="shared" si="94"/>
        <v>0</v>
      </c>
      <c r="E282" s="76">
        <f t="shared" si="106"/>
        <v>0</v>
      </c>
      <c r="F282" s="76"/>
      <c r="G282" s="76">
        <f t="shared" si="82"/>
        <v>0</v>
      </c>
      <c r="H282" s="76">
        <f t="shared" si="95"/>
        <v>0</v>
      </c>
      <c r="I282" s="91">
        <f t="shared" si="96"/>
        <v>0</v>
      </c>
      <c r="J282" s="16"/>
      <c r="M282" s="95"/>
      <c r="N282" s="85"/>
      <c r="O282" s="87">
        <f t="shared" si="108"/>
        <v>0</v>
      </c>
      <c r="P282" s="41"/>
      <c r="Q282" s="80">
        <f t="shared" si="102"/>
        <v>0</v>
      </c>
      <c r="R282" s="18"/>
      <c r="S282" s="90">
        <f>SUM($C$39:C282)</f>
        <v>90768.583803206813</v>
      </c>
      <c r="T282" s="81"/>
      <c r="U282" s="80">
        <f>SUM($CD$31:CD276)</f>
        <v>90768.583803206813</v>
      </c>
      <c r="V282" s="18"/>
      <c r="W282" s="18"/>
      <c r="X282" s="18"/>
      <c r="AC282" s="3" t="s">
        <v>45</v>
      </c>
      <c r="CB282">
        <f t="shared" si="89"/>
        <v>250</v>
      </c>
      <c r="CC282" s="2" t="str">
        <f t="shared" si="85"/>
        <v/>
      </c>
      <c r="CD282" s="4" t="str">
        <f t="shared" si="86"/>
        <v/>
      </c>
      <c r="CE282" s="1" t="str">
        <f t="shared" si="87"/>
        <v/>
      </c>
      <c r="CF282" s="4" t="str">
        <f t="shared" si="88"/>
        <v/>
      </c>
      <c r="CG282" s="4">
        <f t="shared" si="103"/>
        <v>0</v>
      </c>
      <c r="CH282" s="4">
        <f t="shared" si="90"/>
        <v>0</v>
      </c>
      <c r="CI282" s="4">
        <f t="shared" si="84"/>
        <v>0</v>
      </c>
      <c r="CK282" s="83">
        <f t="shared" si="101"/>
        <v>153.44596774253702</v>
      </c>
      <c r="CL282" s="1">
        <f t="shared" si="98"/>
        <v>1131.3016216755746</v>
      </c>
      <c r="CM282" s="1">
        <f t="shared" si="99"/>
        <v>977.8556539330375</v>
      </c>
      <c r="CN282" s="83">
        <f t="shared" si="100"/>
        <v>112978.92286553748</v>
      </c>
      <c r="CO282" s="74">
        <f t="shared" si="81"/>
        <v>244</v>
      </c>
    </row>
    <row r="283" spans="1:93" hidden="1" x14ac:dyDescent="0.35">
      <c r="A283" s="74" t="str">
        <f t="shared" si="91"/>
        <v/>
      </c>
      <c r="B283" s="75" t="str">
        <f t="shared" si="92"/>
        <v/>
      </c>
      <c r="C283" s="76">
        <f t="shared" si="93"/>
        <v>0</v>
      </c>
      <c r="D283" s="77">
        <f t="shared" si="94"/>
        <v>0</v>
      </c>
      <c r="E283" s="76">
        <f t="shared" si="106"/>
        <v>0</v>
      </c>
      <c r="F283" s="76"/>
      <c r="G283" s="76">
        <f t="shared" si="82"/>
        <v>0</v>
      </c>
      <c r="H283" s="76">
        <f t="shared" si="95"/>
        <v>0</v>
      </c>
      <c r="I283" s="91">
        <f t="shared" si="96"/>
        <v>0</v>
      </c>
      <c r="J283" s="16"/>
      <c r="M283" s="95"/>
      <c r="N283" s="85"/>
      <c r="O283" s="87">
        <f t="shared" si="108"/>
        <v>0</v>
      </c>
      <c r="P283" s="41"/>
      <c r="Q283" s="80">
        <f t="shared" si="102"/>
        <v>0</v>
      </c>
      <c r="R283" s="18"/>
      <c r="S283" s="90">
        <f>SUM($C$39:C283)</f>
        <v>90768.583803206813</v>
      </c>
      <c r="T283" s="81"/>
      <c r="U283" s="80">
        <f>SUM($CD$31:CD277)</f>
        <v>90768.583803206813</v>
      </c>
      <c r="V283" s="18"/>
      <c r="W283" s="18"/>
      <c r="X283" s="18"/>
      <c r="AC283" s="3" t="s">
        <v>45</v>
      </c>
      <c r="CB283">
        <f t="shared" si="89"/>
        <v>251</v>
      </c>
      <c r="CC283" s="2" t="str">
        <f t="shared" si="85"/>
        <v/>
      </c>
      <c r="CD283" s="4" t="str">
        <f t="shared" si="86"/>
        <v/>
      </c>
      <c r="CE283" s="1" t="str">
        <f t="shared" si="87"/>
        <v/>
      </c>
      <c r="CF283" s="4" t="str">
        <f t="shared" si="88"/>
        <v/>
      </c>
      <c r="CG283" s="4">
        <f t="shared" si="103"/>
        <v>0</v>
      </c>
      <c r="CH283" s="4">
        <f t="shared" si="90"/>
        <v>0</v>
      </c>
      <c r="CI283" s="4">
        <f t="shared" si="84"/>
        <v>0</v>
      </c>
      <c r="CK283" s="83">
        <f t="shared" si="101"/>
        <v>152.12925794185915</v>
      </c>
      <c r="CL283" s="1">
        <f t="shared" si="98"/>
        <v>1131.3016216755746</v>
      </c>
      <c r="CM283" s="1">
        <f t="shared" si="99"/>
        <v>979.17236373371543</v>
      </c>
      <c r="CN283" s="83">
        <f t="shared" si="100"/>
        <v>111999.75050180376</v>
      </c>
      <c r="CO283" s="74">
        <f t="shared" ref="CO283:CO346" si="109">IF(CN282&lt;1,"",CO282+1)</f>
        <v>245</v>
      </c>
    </row>
    <row r="284" spans="1:93" hidden="1" x14ac:dyDescent="0.35">
      <c r="A284" s="74" t="str">
        <f t="shared" si="91"/>
        <v/>
      </c>
      <c r="B284" s="75" t="str">
        <f t="shared" si="92"/>
        <v/>
      </c>
      <c r="C284" s="76">
        <f t="shared" si="93"/>
        <v>0</v>
      </c>
      <c r="D284" s="77">
        <f t="shared" si="94"/>
        <v>0</v>
      </c>
      <c r="E284" s="76">
        <f t="shared" si="106"/>
        <v>0</v>
      </c>
      <c r="F284" s="76"/>
      <c r="G284" s="76">
        <f t="shared" ref="G284:G347" si="110">IF(G272 &gt; 1, IF(I283&lt;$E$15,(I283-D284+C284),G272), 0)</f>
        <v>0</v>
      </c>
      <c r="H284" s="76">
        <f t="shared" si="95"/>
        <v>0</v>
      </c>
      <c r="I284" s="91">
        <f t="shared" si="96"/>
        <v>0</v>
      </c>
      <c r="J284" s="16"/>
      <c r="M284" s="95"/>
      <c r="N284" s="85"/>
      <c r="O284" s="87">
        <f t="shared" si="108"/>
        <v>0</v>
      </c>
      <c r="P284" s="41"/>
      <c r="Q284" s="80">
        <f t="shared" si="102"/>
        <v>0</v>
      </c>
      <c r="R284" s="18"/>
      <c r="S284" s="90">
        <f>SUM($C$39:C284)</f>
        <v>90768.583803206813</v>
      </c>
      <c r="T284" s="81"/>
      <c r="U284" s="80">
        <f>SUM($CD$31:CD278)</f>
        <v>90768.583803206813</v>
      </c>
      <c r="V284" s="18"/>
      <c r="W284" s="18"/>
      <c r="X284" s="18"/>
      <c r="AC284" s="3" t="s">
        <v>45</v>
      </c>
      <c r="CB284">
        <f t="shared" si="89"/>
        <v>252</v>
      </c>
      <c r="CC284" s="2" t="str">
        <f t="shared" si="85"/>
        <v/>
      </c>
      <c r="CD284" s="4" t="str">
        <f t="shared" si="86"/>
        <v/>
      </c>
      <c r="CE284" s="1" t="str">
        <f t="shared" si="87"/>
        <v/>
      </c>
      <c r="CF284" s="4" t="str">
        <f t="shared" si="88"/>
        <v/>
      </c>
      <c r="CG284" s="4">
        <f t="shared" si="103"/>
        <v>0</v>
      </c>
      <c r="CH284" s="4">
        <f t="shared" si="90"/>
        <v>0</v>
      </c>
      <c r="CI284" s="4">
        <f t="shared" si="84"/>
        <v>0</v>
      </c>
      <c r="CK284" s="83">
        <f t="shared" si="101"/>
        <v>150.81077515485939</v>
      </c>
      <c r="CL284" s="1">
        <f t="shared" si="98"/>
        <v>1131.3016216755746</v>
      </c>
      <c r="CM284" s="1">
        <f t="shared" si="99"/>
        <v>980.49084652071519</v>
      </c>
      <c r="CN284" s="83">
        <f t="shared" si="100"/>
        <v>111019.25965528305</v>
      </c>
      <c r="CO284" s="74">
        <f t="shared" si="109"/>
        <v>246</v>
      </c>
    </row>
    <row r="285" spans="1:93" hidden="1" x14ac:dyDescent="0.35">
      <c r="A285" s="74" t="str">
        <f t="shared" si="91"/>
        <v/>
      </c>
      <c r="B285" s="75" t="str">
        <f t="shared" si="92"/>
        <v/>
      </c>
      <c r="C285" s="76">
        <f t="shared" si="93"/>
        <v>0</v>
      </c>
      <c r="D285" s="77">
        <f t="shared" si="94"/>
        <v>0</v>
      </c>
      <c r="E285" s="76">
        <f t="shared" si="106"/>
        <v>0</v>
      </c>
      <c r="F285" s="76"/>
      <c r="G285" s="76">
        <f t="shared" si="110"/>
        <v>0</v>
      </c>
      <c r="H285" s="76">
        <f t="shared" si="95"/>
        <v>0</v>
      </c>
      <c r="I285" s="91">
        <f t="shared" si="96"/>
        <v>0</v>
      </c>
      <c r="J285" s="16"/>
      <c r="M285" s="95"/>
      <c r="N285" s="85"/>
      <c r="O285" s="87">
        <f t="shared" si="108"/>
        <v>0</v>
      </c>
      <c r="P285" s="41"/>
      <c r="Q285" s="80">
        <f t="shared" si="102"/>
        <v>0</v>
      </c>
      <c r="R285" s="18"/>
      <c r="S285" s="90">
        <f>SUM($C$39:C285)</f>
        <v>90768.583803206813</v>
      </c>
      <c r="T285" s="81"/>
      <c r="U285" s="80">
        <f>SUM($CD$31:CD279)</f>
        <v>90768.583803206813</v>
      </c>
      <c r="V285" s="18"/>
      <c r="W285" s="18"/>
      <c r="X285" s="18"/>
      <c r="AC285" s="3" t="s">
        <v>45</v>
      </c>
      <c r="CB285">
        <f t="shared" si="89"/>
        <v>253</v>
      </c>
      <c r="CC285" s="2" t="str">
        <f t="shared" si="85"/>
        <v/>
      </c>
      <c r="CD285" s="4" t="str">
        <f t="shared" si="86"/>
        <v/>
      </c>
      <c r="CE285" s="1" t="str">
        <f t="shared" si="87"/>
        <v/>
      </c>
      <c r="CF285" s="4" t="str">
        <f t="shared" si="88"/>
        <v/>
      </c>
      <c r="CG285" s="4">
        <f t="shared" si="103"/>
        <v>0</v>
      </c>
      <c r="CH285" s="4">
        <f t="shared" si="90"/>
        <v>0</v>
      </c>
      <c r="CI285" s="4">
        <f t="shared" si="84"/>
        <v>0</v>
      </c>
      <c r="CK285" s="83">
        <f t="shared" si="101"/>
        <v>149.49051699416239</v>
      </c>
      <c r="CL285" s="1">
        <f t="shared" si="98"/>
        <v>1131.3016216755746</v>
      </c>
      <c r="CM285" s="1">
        <f t="shared" si="99"/>
        <v>981.81110468141219</v>
      </c>
      <c r="CN285" s="83">
        <f t="shared" si="100"/>
        <v>110037.44855060164</v>
      </c>
      <c r="CO285" s="74">
        <f t="shared" si="109"/>
        <v>247</v>
      </c>
    </row>
    <row r="286" spans="1:93" hidden="1" x14ac:dyDescent="0.35">
      <c r="A286" s="74" t="str">
        <f t="shared" si="91"/>
        <v/>
      </c>
      <c r="B286" s="75" t="str">
        <f t="shared" si="92"/>
        <v/>
      </c>
      <c r="C286" s="76">
        <f t="shared" si="93"/>
        <v>0</v>
      </c>
      <c r="D286" s="77">
        <f t="shared" si="94"/>
        <v>0</v>
      </c>
      <c r="E286" s="76">
        <f t="shared" si="106"/>
        <v>0</v>
      </c>
      <c r="F286" s="76"/>
      <c r="G286" s="76">
        <f t="shared" si="110"/>
        <v>0</v>
      </c>
      <c r="H286" s="76">
        <f t="shared" si="95"/>
        <v>0</v>
      </c>
      <c r="I286" s="91">
        <f t="shared" si="96"/>
        <v>0</v>
      </c>
      <c r="J286" s="16"/>
      <c r="M286" s="95"/>
      <c r="N286" s="85"/>
      <c r="O286" s="87">
        <f t="shared" si="108"/>
        <v>0</v>
      </c>
      <c r="P286" s="41"/>
      <c r="Q286" s="80">
        <f t="shared" si="102"/>
        <v>0</v>
      </c>
      <c r="R286" s="18"/>
      <c r="S286" s="90">
        <f>SUM($C$39:C286)</f>
        <v>90768.583803206813</v>
      </c>
      <c r="T286" s="81"/>
      <c r="U286" s="80">
        <f>SUM($CD$31:CD280)</f>
        <v>90768.583803206813</v>
      </c>
      <c r="V286" s="18"/>
      <c r="W286" s="18"/>
      <c r="X286" s="18"/>
      <c r="AC286" s="3" t="s">
        <v>45</v>
      </c>
      <c r="CB286">
        <f t="shared" si="89"/>
        <v>254</v>
      </c>
      <c r="CC286" s="2" t="str">
        <f t="shared" si="85"/>
        <v/>
      </c>
      <c r="CD286" s="4" t="str">
        <f t="shared" si="86"/>
        <v/>
      </c>
      <c r="CE286" s="1" t="str">
        <f t="shared" si="87"/>
        <v/>
      </c>
      <c r="CF286" s="4" t="str">
        <f t="shared" si="88"/>
        <v/>
      </c>
      <c r="CG286" s="4">
        <f t="shared" si="103"/>
        <v>0</v>
      </c>
      <c r="CH286" s="4">
        <f t="shared" si="90"/>
        <v>0</v>
      </c>
      <c r="CI286" s="4">
        <f t="shared" si="84"/>
        <v>0</v>
      </c>
      <c r="CK286" s="83">
        <f t="shared" si="101"/>
        <v>148.16848106917817</v>
      </c>
      <c r="CL286" s="1">
        <f t="shared" si="98"/>
        <v>1131.3016216755746</v>
      </c>
      <c r="CM286" s="1">
        <f t="shared" si="99"/>
        <v>983.13314060639641</v>
      </c>
      <c r="CN286" s="83">
        <f t="shared" si="100"/>
        <v>109054.31540999524</v>
      </c>
      <c r="CO286" s="74">
        <f t="shared" si="109"/>
        <v>248</v>
      </c>
    </row>
    <row r="287" spans="1:93" hidden="1" x14ac:dyDescent="0.35">
      <c r="A287" s="74" t="str">
        <f t="shared" si="91"/>
        <v/>
      </c>
      <c r="B287" s="75" t="str">
        <f t="shared" si="92"/>
        <v/>
      </c>
      <c r="C287" s="76">
        <f t="shared" si="93"/>
        <v>0</v>
      </c>
      <c r="D287" s="77">
        <f t="shared" si="94"/>
        <v>0</v>
      </c>
      <c r="E287" s="76">
        <f t="shared" si="106"/>
        <v>0</v>
      </c>
      <c r="F287" s="76"/>
      <c r="G287" s="76">
        <f t="shared" si="110"/>
        <v>0</v>
      </c>
      <c r="H287" s="76">
        <f t="shared" si="95"/>
        <v>0</v>
      </c>
      <c r="I287" s="91">
        <f t="shared" si="96"/>
        <v>0</v>
      </c>
      <c r="J287" s="16"/>
      <c r="M287" s="95"/>
      <c r="N287" s="85"/>
      <c r="O287" s="87">
        <f t="shared" si="108"/>
        <v>0</v>
      </c>
      <c r="P287" s="41"/>
      <c r="Q287" s="80">
        <f t="shared" si="102"/>
        <v>0</v>
      </c>
      <c r="R287" s="18"/>
      <c r="S287" s="90">
        <f>SUM($C$39:C287)</f>
        <v>90768.583803206813</v>
      </c>
      <c r="T287" s="81"/>
      <c r="U287" s="80">
        <f>SUM($CD$31:CD281)</f>
        <v>90768.583803206813</v>
      </c>
      <c r="V287" s="18"/>
      <c r="W287" s="18"/>
      <c r="X287" s="18"/>
      <c r="AC287" s="3" t="s">
        <v>45</v>
      </c>
      <c r="CB287">
        <f t="shared" si="89"/>
        <v>255</v>
      </c>
      <c r="CC287" s="2" t="str">
        <f t="shared" si="85"/>
        <v/>
      </c>
      <c r="CD287" s="4" t="str">
        <f t="shared" si="86"/>
        <v/>
      </c>
      <c r="CE287" s="1" t="str">
        <f t="shared" si="87"/>
        <v/>
      </c>
      <c r="CF287" s="4" t="str">
        <f t="shared" si="88"/>
        <v/>
      </c>
      <c r="CG287" s="4">
        <f t="shared" si="103"/>
        <v>0</v>
      </c>
      <c r="CH287" s="4">
        <f t="shared" si="90"/>
        <v>0</v>
      </c>
      <c r="CI287" s="4">
        <f t="shared" ref="CI287:CI350" si="111">IF(CI286-CH287&lt;1,0,CI286-CH287)</f>
        <v>0</v>
      </c>
      <c r="CK287" s="83">
        <f t="shared" si="101"/>
        <v>146.84466498609774</v>
      </c>
      <c r="CL287" s="1">
        <f t="shared" si="98"/>
        <v>1131.3016216755746</v>
      </c>
      <c r="CM287" s="1">
        <f t="shared" si="99"/>
        <v>984.45695668947678</v>
      </c>
      <c r="CN287" s="83">
        <f t="shared" si="100"/>
        <v>108069.85845330576</v>
      </c>
      <c r="CO287" s="74">
        <f t="shared" si="109"/>
        <v>249</v>
      </c>
    </row>
    <row r="288" spans="1:93" hidden="1" x14ac:dyDescent="0.35">
      <c r="A288" s="74" t="str">
        <f t="shared" si="91"/>
        <v/>
      </c>
      <c r="B288" s="75" t="str">
        <f t="shared" si="92"/>
        <v/>
      </c>
      <c r="C288" s="76">
        <f t="shared" si="93"/>
        <v>0</v>
      </c>
      <c r="D288" s="77">
        <f t="shared" si="94"/>
        <v>0</v>
      </c>
      <c r="E288" s="76">
        <f t="shared" si="106"/>
        <v>0</v>
      </c>
      <c r="F288" s="76"/>
      <c r="G288" s="76">
        <f t="shared" si="110"/>
        <v>0</v>
      </c>
      <c r="H288" s="76">
        <f t="shared" si="95"/>
        <v>0</v>
      </c>
      <c r="I288" s="91">
        <f t="shared" si="96"/>
        <v>0</v>
      </c>
      <c r="J288" s="16"/>
      <c r="M288" s="95"/>
      <c r="N288" s="85"/>
      <c r="O288" s="87">
        <f t="shared" si="108"/>
        <v>0</v>
      </c>
      <c r="P288" s="41"/>
      <c r="Q288" s="80">
        <f t="shared" si="102"/>
        <v>0</v>
      </c>
      <c r="R288" s="18"/>
      <c r="S288" s="90">
        <f>SUM($C$39:C288)</f>
        <v>90768.583803206813</v>
      </c>
      <c r="T288" s="81"/>
      <c r="U288" s="80">
        <f>SUM($CD$31:CD282)</f>
        <v>90768.583803206813</v>
      </c>
      <c r="V288" s="18"/>
      <c r="W288" s="18"/>
      <c r="X288" s="18"/>
      <c r="AC288" s="3" t="s">
        <v>45</v>
      </c>
      <c r="CB288">
        <f t="shared" si="89"/>
        <v>256</v>
      </c>
      <c r="CC288" s="2" t="str">
        <f t="shared" si="85"/>
        <v/>
      </c>
      <c r="CD288" s="4" t="str">
        <f t="shared" si="86"/>
        <v/>
      </c>
      <c r="CE288" s="1" t="str">
        <f t="shared" si="87"/>
        <v/>
      </c>
      <c r="CF288" s="4" t="str">
        <f t="shared" si="88"/>
        <v/>
      </c>
      <c r="CG288" s="4">
        <f t="shared" si="103"/>
        <v>0</v>
      </c>
      <c r="CH288" s="4">
        <f t="shared" si="90"/>
        <v>0</v>
      </c>
      <c r="CI288" s="4">
        <f t="shared" si="111"/>
        <v>0</v>
      </c>
      <c r="CK288" s="83">
        <f t="shared" si="101"/>
        <v>145.51906634788881</v>
      </c>
      <c r="CL288" s="1">
        <f t="shared" si="98"/>
        <v>1131.3016216755746</v>
      </c>
      <c r="CM288" s="1">
        <f t="shared" si="99"/>
        <v>985.78255532768571</v>
      </c>
      <c r="CN288" s="83">
        <f t="shared" si="100"/>
        <v>107084.07589797807</v>
      </c>
      <c r="CO288" s="74">
        <f t="shared" si="109"/>
        <v>250</v>
      </c>
    </row>
    <row r="289" spans="1:93" hidden="1" x14ac:dyDescent="0.35">
      <c r="A289" s="74" t="str">
        <f t="shared" si="91"/>
        <v/>
      </c>
      <c r="B289" s="75" t="str">
        <f t="shared" si="92"/>
        <v/>
      </c>
      <c r="C289" s="76">
        <f t="shared" si="93"/>
        <v>0</v>
      </c>
      <c r="D289" s="77">
        <f t="shared" si="94"/>
        <v>0</v>
      </c>
      <c r="E289" s="76">
        <f t="shared" si="106"/>
        <v>0</v>
      </c>
      <c r="F289" s="76"/>
      <c r="G289" s="76">
        <f t="shared" si="110"/>
        <v>0</v>
      </c>
      <c r="H289" s="76">
        <f t="shared" si="95"/>
        <v>0</v>
      </c>
      <c r="I289" s="91">
        <f t="shared" si="96"/>
        <v>0</v>
      </c>
      <c r="J289" s="16"/>
      <c r="M289" s="95"/>
      <c r="N289" s="85"/>
      <c r="O289" s="87">
        <f t="shared" si="108"/>
        <v>0</v>
      </c>
      <c r="P289" s="41"/>
      <c r="Q289" s="80">
        <f t="shared" si="102"/>
        <v>0</v>
      </c>
      <c r="R289" s="18"/>
      <c r="S289" s="90">
        <f>SUM($C$39:C289)</f>
        <v>90768.583803206813</v>
      </c>
      <c r="T289" s="81"/>
      <c r="U289" s="80">
        <f>SUM($CD$31:CD283)</f>
        <v>90768.583803206813</v>
      </c>
      <c r="V289" s="18"/>
      <c r="W289" s="18"/>
      <c r="X289" s="18"/>
      <c r="AC289" s="3" t="s">
        <v>45</v>
      </c>
      <c r="CB289">
        <f t="shared" si="89"/>
        <v>257</v>
      </c>
      <c r="CC289" s="2" t="str">
        <f t="shared" ref="CC289:CC352" si="112">IF(CI288&lt;1,"",$CF$7)</f>
        <v/>
      </c>
      <c r="CD289" s="4" t="str">
        <f t="shared" ref="CD289:CD352" si="113">IF(CI288&lt;1,"",(CI288*(CC289*30)/360))</f>
        <v/>
      </c>
      <c r="CE289" s="1" t="str">
        <f t="shared" ref="CE289:CE352" si="114">IF(CI288&lt;1,"",$CF$9)</f>
        <v/>
      </c>
      <c r="CF289" s="4" t="str">
        <f t="shared" ref="CF289:CF352" si="115">IF(CI288&lt;1,"",$CF$14)</f>
        <v/>
      </c>
      <c r="CG289" s="4">
        <f t="shared" si="103"/>
        <v>0</v>
      </c>
      <c r="CH289" s="4">
        <f t="shared" si="90"/>
        <v>0</v>
      </c>
      <c r="CI289" s="4">
        <f t="shared" si="111"/>
        <v>0</v>
      </c>
      <c r="CK289" s="83">
        <f t="shared" si="101"/>
        <v>144.19168275429132</v>
      </c>
      <c r="CL289" s="1">
        <f t="shared" si="98"/>
        <v>1131.3016216755746</v>
      </c>
      <c r="CM289" s="1">
        <f t="shared" si="99"/>
        <v>987.10993892128317</v>
      </c>
      <c r="CN289" s="83">
        <f t="shared" si="100"/>
        <v>106096.96595905678</v>
      </c>
      <c r="CO289" s="74">
        <f t="shared" si="109"/>
        <v>251</v>
      </c>
    </row>
    <row r="290" spans="1:93" hidden="1" x14ac:dyDescent="0.35">
      <c r="A290" s="74" t="str">
        <f t="shared" si="91"/>
        <v/>
      </c>
      <c r="B290" s="75" t="str">
        <f t="shared" si="92"/>
        <v/>
      </c>
      <c r="C290" s="76">
        <f t="shared" si="93"/>
        <v>0</v>
      </c>
      <c r="D290" s="77">
        <f t="shared" si="94"/>
        <v>0</v>
      </c>
      <c r="E290" s="76">
        <f t="shared" si="106"/>
        <v>0</v>
      </c>
      <c r="F290" s="76"/>
      <c r="G290" s="76">
        <f t="shared" si="110"/>
        <v>0</v>
      </c>
      <c r="H290" s="76">
        <f t="shared" si="95"/>
        <v>0</v>
      </c>
      <c r="I290" s="91">
        <f t="shared" si="96"/>
        <v>0</v>
      </c>
      <c r="J290" s="16"/>
      <c r="M290" s="95"/>
      <c r="N290" s="85" t="s">
        <v>45</v>
      </c>
      <c r="O290" s="87">
        <f>CN584</f>
        <v>0</v>
      </c>
      <c r="P290" s="41"/>
      <c r="Q290" s="80">
        <f t="shared" si="102"/>
        <v>0</v>
      </c>
      <c r="R290" s="18"/>
      <c r="S290" s="90">
        <f>SUM($C$39:C290)</f>
        <v>90768.583803206813</v>
      </c>
      <c r="T290" s="81">
        <v>21</v>
      </c>
      <c r="U290" s="80">
        <f>SUM($CD$31:CD284)</f>
        <v>90768.583803206813</v>
      </c>
      <c r="V290" s="18"/>
      <c r="W290" s="18"/>
      <c r="X290" s="18"/>
      <c r="AC290" s="3" t="s">
        <v>45</v>
      </c>
      <c r="CB290">
        <f t="shared" ref="CB290:CB353" si="116">SUM(CB289+1)</f>
        <v>258</v>
      </c>
      <c r="CC290" s="2" t="str">
        <f t="shared" si="112"/>
        <v/>
      </c>
      <c r="CD290" s="4" t="str">
        <f t="shared" si="113"/>
        <v/>
      </c>
      <c r="CE290" s="1" t="str">
        <f t="shared" si="114"/>
        <v/>
      </c>
      <c r="CF290" s="4" t="str">
        <f t="shared" si="115"/>
        <v/>
      </c>
      <c r="CG290" s="4">
        <f t="shared" si="103"/>
        <v>0</v>
      </c>
      <c r="CH290" s="4">
        <f t="shared" ref="CH290:CH353" si="117">IF(CI289&lt;1,0,(CE290+CF290+CG290)-CD290)</f>
        <v>0</v>
      </c>
      <c r="CI290" s="4">
        <f t="shared" si="111"/>
        <v>0</v>
      </c>
      <c r="CK290" s="83">
        <f t="shared" si="101"/>
        <v>142.86251180181327</v>
      </c>
      <c r="CL290" s="1">
        <f t="shared" si="98"/>
        <v>1131.3016216755746</v>
      </c>
      <c r="CM290" s="1">
        <f t="shared" si="99"/>
        <v>988.43910987376125</v>
      </c>
      <c r="CN290" s="83">
        <f t="shared" si="100"/>
        <v>105108.52684918302</v>
      </c>
      <c r="CO290" s="74">
        <f t="shared" si="109"/>
        <v>252</v>
      </c>
    </row>
    <row r="291" spans="1:93" hidden="1" x14ac:dyDescent="0.35">
      <c r="A291" s="74" t="str">
        <f t="shared" si="91"/>
        <v/>
      </c>
      <c r="B291" s="75" t="str">
        <f t="shared" si="92"/>
        <v/>
      </c>
      <c r="C291" s="76">
        <f t="shared" si="93"/>
        <v>0</v>
      </c>
      <c r="D291" s="77">
        <f t="shared" si="94"/>
        <v>0</v>
      </c>
      <c r="E291" s="76">
        <f t="shared" si="106"/>
        <v>0</v>
      </c>
      <c r="F291" s="76"/>
      <c r="G291" s="76">
        <f t="shared" si="110"/>
        <v>0</v>
      </c>
      <c r="H291" s="76">
        <f t="shared" si="95"/>
        <v>0</v>
      </c>
      <c r="I291" s="91">
        <f t="shared" si="96"/>
        <v>0</v>
      </c>
      <c r="J291" s="16"/>
      <c r="M291" s="95"/>
      <c r="N291" s="85"/>
      <c r="O291" s="87">
        <f>O290-($O$290-$O$302)/12</f>
        <v>0</v>
      </c>
      <c r="P291" s="41"/>
      <c r="Q291" s="80">
        <f t="shared" si="102"/>
        <v>0</v>
      </c>
      <c r="R291" s="18"/>
      <c r="S291" s="90">
        <f>SUM($C$39:C291)</f>
        <v>90768.583803206813</v>
      </c>
      <c r="T291" s="81"/>
      <c r="U291" s="80">
        <f>SUM($CD$31:CD285)</f>
        <v>90768.583803206813</v>
      </c>
      <c r="V291" s="18"/>
      <c r="W291" s="18"/>
      <c r="X291" s="18"/>
      <c r="AC291" s="3" t="s">
        <v>45</v>
      </c>
      <c r="CB291">
        <f t="shared" si="116"/>
        <v>259</v>
      </c>
      <c r="CC291" s="2" t="str">
        <f t="shared" si="112"/>
        <v/>
      </c>
      <c r="CD291" s="4" t="str">
        <f t="shared" si="113"/>
        <v/>
      </c>
      <c r="CE291" s="1" t="str">
        <f t="shared" si="114"/>
        <v/>
      </c>
      <c r="CF291" s="4" t="str">
        <f t="shared" si="115"/>
        <v/>
      </c>
      <c r="CG291" s="4">
        <f t="shared" si="103"/>
        <v>0</v>
      </c>
      <c r="CH291" s="4">
        <f t="shared" si="117"/>
        <v>0</v>
      </c>
      <c r="CI291" s="4">
        <f t="shared" si="111"/>
        <v>0</v>
      </c>
      <c r="CK291" s="83">
        <f t="shared" si="101"/>
        <v>141.5315510837263</v>
      </c>
      <c r="CL291" s="1">
        <f t="shared" si="98"/>
        <v>1131.3016216755746</v>
      </c>
      <c r="CM291" s="1">
        <f t="shared" si="99"/>
        <v>989.77007059184825</v>
      </c>
      <c r="CN291" s="83">
        <f t="shared" si="100"/>
        <v>104118.75677859117</v>
      </c>
      <c r="CO291" s="74">
        <f t="shared" si="109"/>
        <v>253</v>
      </c>
    </row>
    <row r="292" spans="1:93" hidden="1" x14ac:dyDescent="0.35">
      <c r="A292" s="74" t="str">
        <f t="shared" si="91"/>
        <v/>
      </c>
      <c r="B292" s="75" t="str">
        <f t="shared" si="92"/>
        <v/>
      </c>
      <c r="C292" s="76">
        <f t="shared" si="93"/>
        <v>0</v>
      </c>
      <c r="D292" s="77">
        <f t="shared" si="94"/>
        <v>0</v>
      </c>
      <c r="E292" s="76">
        <f t="shared" si="106"/>
        <v>0</v>
      </c>
      <c r="F292" s="76"/>
      <c r="G292" s="76">
        <f t="shared" si="110"/>
        <v>0</v>
      </c>
      <c r="H292" s="76">
        <f t="shared" si="95"/>
        <v>0</v>
      </c>
      <c r="I292" s="91">
        <f t="shared" si="96"/>
        <v>0</v>
      </c>
      <c r="J292" s="16"/>
      <c r="M292" s="95"/>
      <c r="N292" s="85"/>
      <c r="O292" s="87">
        <f t="shared" ref="O292:O301" si="118">O291-($O$290-$O$302)/12</f>
        <v>0</v>
      </c>
      <c r="P292" s="41"/>
      <c r="Q292" s="80">
        <f t="shared" si="102"/>
        <v>0</v>
      </c>
      <c r="R292" s="18"/>
      <c r="S292" s="90">
        <f>SUM($C$39:C292)</f>
        <v>90768.583803206813</v>
      </c>
      <c r="T292" s="81"/>
      <c r="U292" s="80">
        <f>SUM($CD$31:CD286)</f>
        <v>90768.583803206813</v>
      </c>
      <c r="V292" s="18"/>
      <c r="W292" s="18"/>
      <c r="X292" s="18"/>
      <c r="AC292" s="3" t="s">
        <v>45</v>
      </c>
      <c r="CB292">
        <f t="shared" si="116"/>
        <v>260</v>
      </c>
      <c r="CC292" s="2" t="str">
        <f t="shared" si="112"/>
        <v/>
      </c>
      <c r="CD292" s="4" t="str">
        <f t="shared" si="113"/>
        <v/>
      </c>
      <c r="CE292" s="1" t="str">
        <f t="shared" si="114"/>
        <v/>
      </c>
      <c r="CF292" s="4" t="str">
        <f t="shared" si="115"/>
        <v/>
      </c>
      <c r="CG292" s="4">
        <f t="shared" si="103"/>
        <v>0</v>
      </c>
      <c r="CH292" s="4">
        <f t="shared" si="117"/>
        <v>0</v>
      </c>
      <c r="CI292" s="4">
        <f t="shared" si="111"/>
        <v>0</v>
      </c>
      <c r="CK292" s="83">
        <f t="shared" si="101"/>
        <v>140.1987981900613</v>
      </c>
      <c r="CL292" s="1">
        <f t="shared" si="98"/>
        <v>1131.3016216755746</v>
      </c>
      <c r="CM292" s="1">
        <f t="shared" si="99"/>
        <v>991.10282348551323</v>
      </c>
      <c r="CN292" s="83">
        <f t="shared" si="100"/>
        <v>103127.65395510565</v>
      </c>
      <c r="CO292" s="74">
        <f t="shared" si="109"/>
        <v>254</v>
      </c>
    </row>
    <row r="293" spans="1:93" hidden="1" x14ac:dyDescent="0.35">
      <c r="A293" s="74" t="str">
        <f t="shared" si="91"/>
        <v/>
      </c>
      <c r="B293" s="75" t="str">
        <f t="shared" si="92"/>
        <v/>
      </c>
      <c r="C293" s="76">
        <f t="shared" si="93"/>
        <v>0</v>
      </c>
      <c r="D293" s="77">
        <f t="shared" si="94"/>
        <v>0</v>
      </c>
      <c r="E293" s="76">
        <f t="shared" si="106"/>
        <v>0</v>
      </c>
      <c r="F293" s="76"/>
      <c r="G293" s="76">
        <f t="shared" si="110"/>
        <v>0</v>
      </c>
      <c r="H293" s="76">
        <f t="shared" si="95"/>
        <v>0</v>
      </c>
      <c r="I293" s="91">
        <f t="shared" si="96"/>
        <v>0</v>
      </c>
      <c r="J293" s="16"/>
      <c r="M293" s="95"/>
      <c r="N293" s="85"/>
      <c r="O293" s="87">
        <f t="shared" si="118"/>
        <v>0</v>
      </c>
      <c r="P293" s="41"/>
      <c r="Q293" s="80">
        <f t="shared" si="102"/>
        <v>0</v>
      </c>
      <c r="R293" s="18"/>
      <c r="S293" s="90">
        <f>SUM($C$39:C293)</f>
        <v>90768.583803206813</v>
      </c>
      <c r="T293" s="81"/>
      <c r="U293" s="80">
        <f>SUM($CD$31:CD287)</f>
        <v>90768.583803206813</v>
      </c>
      <c r="V293" s="18"/>
      <c r="W293" s="18"/>
      <c r="X293" s="18"/>
      <c r="AC293" s="3" t="s">
        <v>45</v>
      </c>
      <c r="CB293">
        <f t="shared" si="116"/>
        <v>261</v>
      </c>
      <c r="CC293" s="2" t="str">
        <f t="shared" si="112"/>
        <v/>
      </c>
      <c r="CD293" s="4" t="str">
        <f t="shared" si="113"/>
        <v/>
      </c>
      <c r="CE293" s="1" t="str">
        <f t="shared" si="114"/>
        <v/>
      </c>
      <c r="CF293" s="4" t="str">
        <f t="shared" si="115"/>
        <v/>
      </c>
      <c r="CG293" s="4">
        <f t="shared" si="103"/>
        <v>0</v>
      </c>
      <c r="CH293" s="4">
        <f t="shared" si="117"/>
        <v>0</v>
      </c>
      <c r="CI293" s="4">
        <f t="shared" si="111"/>
        <v>0</v>
      </c>
      <c r="CK293" s="83">
        <f t="shared" si="101"/>
        <v>138.86425070760407</v>
      </c>
      <c r="CL293" s="1">
        <f t="shared" si="98"/>
        <v>1131.3016216755746</v>
      </c>
      <c r="CM293" s="1">
        <f t="shared" si="99"/>
        <v>992.43737096797054</v>
      </c>
      <c r="CN293" s="83">
        <f t="shared" si="100"/>
        <v>102135.21658413768</v>
      </c>
      <c r="CO293" s="74">
        <f t="shared" si="109"/>
        <v>255</v>
      </c>
    </row>
    <row r="294" spans="1:93" hidden="1" x14ac:dyDescent="0.35">
      <c r="A294" s="74" t="str">
        <f t="shared" si="91"/>
        <v/>
      </c>
      <c r="B294" s="75" t="str">
        <f t="shared" si="92"/>
        <v/>
      </c>
      <c r="C294" s="76">
        <f t="shared" si="93"/>
        <v>0</v>
      </c>
      <c r="D294" s="77">
        <f t="shared" si="94"/>
        <v>0</v>
      </c>
      <c r="E294" s="76">
        <f t="shared" si="106"/>
        <v>0</v>
      </c>
      <c r="F294" s="76"/>
      <c r="G294" s="76">
        <f t="shared" si="110"/>
        <v>0</v>
      </c>
      <c r="H294" s="76">
        <f t="shared" si="95"/>
        <v>0</v>
      </c>
      <c r="I294" s="91">
        <f t="shared" si="96"/>
        <v>0</v>
      </c>
      <c r="J294" s="16"/>
      <c r="M294" s="95"/>
      <c r="N294" s="85"/>
      <c r="O294" s="87">
        <f t="shared" si="118"/>
        <v>0</v>
      </c>
      <c r="P294" s="41"/>
      <c r="Q294" s="80">
        <f t="shared" si="102"/>
        <v>0</v>
      </c>
      <c r="R294" s="18"/>
      <c r="S294" s="90">
        <f>SUM($C$39:C294)</f>
        <v>90768.583803206813</v>
      </c>
      <c r="T294" s="81"/>
      <c r="U294" s="80">
        <f>SUM($CD$31:CD288)</f>
        <v>90768.583803206813</v>
      </c>
      <c r="V294" s="18"/>
      <c r="W294" s="18"/>
      <c r="X294" s="18"/>
      <c r="AC294" s="3" t="s">
        <v>45</v>
      </c>
      <c r="CB294">
        <f t="shared" si="116"/>
        <v>262</v>
      </c>
      <c r="CC294" s="2" t="str">
        <f t="shared" si="112"/>
        <v/>
      </c>
      <c r="CD294" s="4" t="str">
        <f t="shared" si="113"/>
        <v/>
      </c>
      <c r="CE294" s="1" t="str">
        <f t="shared" si="114"/>
        <v/>
      </c>
      <c r="CF294" s="4" t="str">
        <f t="shared" si="115"/>
        <v/>
      </c>
      <c r="CG294" s="4">
        <f t="shared" si="103"/>
        <v>0</v>
      </c>
      <c r="CH294" s="4">
        <f t="shared" si="117"/>
        <v>0</v>
      </c>
      <c r="CI294" s="4">
        <f t="shared" si="111"/>
        <v>0</v>
      </c>
      <c r="CK294" s="83">
        <f t="shared" si="101"/>
        <v>137.52790621989095</v>
      </c>
      <c r="CL294" s="1">
        <f t="shared" si="98"/>
        <v>1131.3016216755746</v>
      </c>
      <c r="CM294" s="1">
        <f t="shared" si="99"/>
        <v>993.7737154556836</v>
      </c>
      <c r="CN294" s="83">
        <f t="shared" si="100"/>
        <v>101141.442868682</v>
      </c>
      <c r="CO294" s="74">
        <f t="shared" si="109"/>
        <v>256</v>
      </c>
    </row>
    <row r="295" spans="1:93" hidden="1" x14ac:dyDescent="0.35">
      <c r="A295" s="74" t="str">
        <f t="shared" si="91"/>
        <v/>
      </c>
      <c r="B295" s="75" t="str">
        <f t="shared" si="92"/>
        <v/>
      </c>
      <c r="C295" s="76">
        <f t="shared" si="93"/>
        <v>0</v>
      </c>
      <c r="D295" s="77">
        <f t="shared" si="94"/>
        <v>0</v>
      </c>
      <c r="E295" s="76">
        <f t="shared" si="106"/>
        <v>0</v>
      </c>
      <c r="F295" s="76"/>
      <c r="G295" s="76">
        <f t="shared" si="110"/>
        <v>0</v>
      </c>
      <c r="H295" s="76">
        <f t="shared" si="95"/>
        <v>0</v>
      </c>
      <c r="I295" s="91">
        <f t="shared" si="96"/>
        <v>0</v>
      </c>
      <c r="J295" s="16"/>
      <c r="M295" s="95"/>
      <c r="N295" s="85"/>
      <c r="O295" s="87">
        <f t="shared" si="118"/>
        <v>0</v>
      </c>
      <c r="P295" s="41"/>
      <c r="Q295" s="80">
        <f t="shared" si="102"/>
        <v>0</v>
      </c>
      <c r="R295" s="18"/>
      <c r="S295" s="90">
        <f>SUM($C$39:C295)</f>
        <v>90768.583803206813</v>
      </c>
      <c r="T295" s="81"/>
      <c r="U295" s="80">
        <f>SUM($CD$31:CD289)</f>
        <v>90768.583803206813</v>
      </c>
      <c r="V295" s="18"/>
      <c r="W295" s="18"/>
      <c r="X295" s="18"/>
      <c r="AC295" s="3" t="s">
        <v>45</v>
      </c>
      <c r="CB295">
        <f t="shared" si="116"/>
        <v>263</v>
      </c>
      <c r="CC295" s="2" t="str">
        <f t="shared" si="112"/>
        <v/>
      </c>
      <c r="CD295" s="4" t="str">
        <f t="shared" si="113"/>
        <v/>
      </c>
      <c r="CE295" s="1" t="str">
        <f t="shared" si="114"/>
        <v/>
      </c>
      <c r="CF295" s="4" t="str">
        <f t="shared" si="115"/>
        <v/>
      </c>
      <c r="CG295" s="4">
        <f t="shared" si="103"/>
        <v>0</v>
      </c>
      <c r="CH295" s="4">
        <f t="shared" si="117"/>
        <v>0</v>
      </c>
      <c r="CI295" s="4">
        <f t="shared" si="111"/>
        <v>0</v>
      </c>
      <c r="CK295" s="83">
        <f t="shared" si="101"/>
        <v>136.18976230720443</v>
      </c>
      <c r="CL295" s="1">
        <f t="shared" si="98"/>
        <v>1131.3016216755746</v>
      </c>
      <c r="CM295" s="1">
        <f t="shared" si="99"/>
        <v>995.11185936837012</v>
      </c>
      <c r="CN295" s="83">
        <f t="shared" si="100"/>
        <v>100146.33100931364</v>
      </c>
      <c r="CO295" s="74">
        <f t="shared" si="109"/>
        <v>257</v>
      </c>
    </row>
    <row r="296" spans="1:93" hidden="1" x14ac:dyDescent="0.35">
      <c r="A296" s="74" t="str">
        <f t="shared" ref="A296:A359" si="119">IF(I295&lt;1,"",A295+1)</f>
        <v/>
      </c>
      <c r="B296" s="75" t="str">
        <f t="shared" ref="B296:B359" si="120">IF(I295&lt;1,"",$E$7)</f>
        <v/>
      </c>
      <c r="C296" s="76">
        <f t="shared" ref="C296:C359" si="121">IF(I295&lt;1,0,(I295*(B296*30)/360))</f>
        <v>0</v>
      </c>
      <c r="D296" s="77">
        <f t="shared" ref="D296:D359" si="122">IF(I295 &gt; 1, IF(I295-D295&lt;1,(I295+C296),$E$9), 0)</f>
        <v>0</v>
      </c>
      <c r="E296" s="76">
        <f t="shared" si="106"/>
        <v>0</v>
      </c>
      <c r="F296" s="76"/>
      <c r="G296" s="76">
        <f t="shared" si="110"/>
        <v>0</v>
      </c>
      <c r="H296" s="76">
        <f t="shared" ref="H296:H359" si="123">IF(I295&lt;1,0,IF((D296+E296+G296)-C296&gt;=(I295),(I295),(D296+E296+G296)-C296))</f>
        <v>0</v>
      </c>
      <c r="I296" s="91">
        <f t="shared" ref="I296:I359" si="124">IF(I295-H296&lt;1,0,I295-H296)</f>
        <v>0</v>
      </c>
      <c r="J296" s="16"/>
      <c r="M296" s="95"/>
      <c r="N296" s="85"/>
      <c r="O296" s="87">
        <f t="shared" si="118"/>
        <v>0</v>
      </c>
      <c r="P296" s="41"/>
      <c r="Q296" s="80">
        <f t="shared" si="102"/>
        <v>0</v>
      </c>
      <c r="R296" s="18"/>
      <c r="S296" s="90">
        <f>SUM($C$39:C296)</f>
        <v>90768.583803206813</v>
      </c>
      <c r="T296" s="81"/>
      <c r="U296" s="80">
        <f>SUM($CD$31:CD290)</f>
        <v>90768.583803206813</v>
      </c>
      <c r="V296" s="18"/>
      <c r="W296" s="18"/>
      <c r="X296" s="18"/>
      <c r="AC296" s="3" t="s">
        <v>45</v>
      </c>
      <c r="CB296">
        <f t="shared" si="116"/>
        <v>264</v>
      </c>
      <c r="CC296" s="2" t="str">
        <f t="shared" si="112"/>
        <v/>
      </c>
      <c r="CD296" s="4" t="str">
        <f t="shared" si="113"/>
        <v/>
      </c>
      <c r="CE296" s="1" t="str">
        <f t="shared" si="114"/>
        <v/>
      </c>
      <c r="CF296" s="4" t="str">
        <f t="shared" si="115"/>
        <v/>
      </c>
      <c r="CG296" s="4">
        <f t="shared" si="103"/>
        <v>0</v>
      </c>
      <c r="CH296" s="4">
        <f t="shared" si="117"/>
        <v>0</v>
      </c>
      <c r="CI296" s="4">
        <f t="shared" si="111"/>
        <v>0</v>
      </c>
      <c r="CK296" s="83">
        <f t="shared" si="101"/>
        <v>134.84981654656886</v>
      </c>
      <c r="CL296" s="1">
        <f t="shared" ref="CL296:CL359" si="125">$D$39/2</f>
        <v>1131.3016216755746</v>
      </c>
      <c r="CM296" s="1">
        <f t="shared" ref="CM296:CM359" si="126">CL296-CK296</f>
        <v>996.45180512900572</v>
      </c>
      <c r="CN296" s="83">
        <f t="shared" ref="CN296:CN359" si="127">IF(CN295-CM296&lt;0,0,CN295-CM296)</f>
        <v>99149.879204184632</v>
      </c>
      <c r="CO296" s="74">
        <f t="shared" si="109"/>
        <v>258</v>
      </c>
    </row>
    <row r="297" spans="1:93" hidden="1" x14ac:dyDescent="0.35">
      <c r="A297" s="74" t="str">
        <f t="shared" si="119"/>
        <v/>
      </c>
      <c r="B297" s="75" t="str">
        <f t="shared" si="120"/>
        <v/>
      </c>
      <c r="C297" s="76">
        <f t="shared" si="121"/>
        <v>0</v>
      </c>
      <c r="D297" s="77">
        <f t="shared" si="122"/>
        <v>0</v>
      </c>
      <c r="E297" s="76">
        <f t="shared" si="106"/>
        <v>0</v>
      </c>
      <c r="F297" s="76"/>
      <c r="G297" s="76">
        <f t="shared" si="110"/>
        <v>0</v>
      </c>
      <c r="H297" s="76">
        <f t="shared" si="123"/>
        <v>0</v>
      </c>
      <c r="I297" s="91">
        <f t="shared" si="124"/>
        <v>0</v>
      </c>
      <c r="J297" s="16"/>
      <c r="M297" s="95"/>
      <c r="N297" s="85"/>
      <c r="O297" s="87">
        <f t="shared" si="118"/>
        <v>0</v>
      </c>
      <c r="P297" s="41"/>
      <c r="Q297" s="80">
        <f t="shared" si="102"/>
        <v>0</v>
      </c>
      <c r="R297" s="18"/>
      <c r="S297" s="90">
        <f>SUM($C$39:C297)</f>
        <v>90768.583803206813</v>
      </c>
      <c r="T297" s="81"/>
      <c r="U297" s="80">
        <f>SUM($CD$31:CD291)</f>
        <v>90768.583803206813</v>
      </c>
      <c r="V297" s="18"/>
      <c r="W297" s="18"/>
      <c r="X297" s="18"/>
      <c r="AC297" s="3" t="s">
        <v>45</v>
      </c>
      <c r="CB297">
        <f t="shared" si="116"/>
        <v>265</v>
      </c>
      <c r="CC297" s="2" t="str">
        <f t="shared" si="112"/>
        <v/>
      </c>
      <c r="CD297" s="4" t="str">
        <f t="shared" si="113"/>
        <v/>
      </c>
      <c r="CE297" s="1" t="str">
        <f t="shared" si="114"/>
        <v/>
      </c>
      <c r="CF297" s="4" t="str">
        <f t="shared" si="115"/>
        <v/>
      </c>
      <c r="CG297" s="4">
        <f t="shared" si="103"/>
        <v>0</v>
      </c>
      <c r="CH297" s="4">
        <f t="shared" si="117"/>
        <v>0</v>
      </c>
      <c r="CI297" s="4">
        <f t="shared" si="111"/>
        <v>0</v>
      </c>
      <c r="CK297" s="83">
        <f t="shared" ref="CK297:CK360" si="128">(CN296*($CK$37*13.85))/360</f>
        <v>133.50806651174582</v>
      </c>
      <c r="CL297" s="1">
        <f t="shared" si="125"/>
        <v>1131.3016216755746</v>
      </c>
      <c r="CM297" s="1">
        <f t="shared" si="126"/>
        <v>997.79355516382873</v>
      </c>
      <c r="CN297" s="83">
        <f t="shared" si="127"/>
        <v>98152.08564902081</v>
      </c>
      <c r="CO297" s="74">
        <f t="shared" si="109"/>
        <v>259</v>
      </c>
    </row>
    <row r="298" spans="1:93" hidden="1" x14ac:dyDescent="0.35">
      <c r="A298" s="74" t="str">
        <f t="shared" si="119"/>
        <v/>
      </c>
      <c r="B298" s="75" t="str">
        <f t="shared" si="120"/>
        <v/>
      </c>
      <c r="C298" s="76">
        <f t="shared" si="121"/>
        <v>0</v>
      </c>
      <c r="D298" s="77">
        <f t="shared" si="122"/>
        <v>0</v>
      </c>
      <c r="E298" s="76">
        <f t="shared" si="106"/>
        <v>0</v>
      </c>
      <c r="F298" s="76"/>
      <c r="G298" s="76">
        <f t="shared" si="110"/>
        <v>0</v>
      </c>
      <c r="H298" s="76">
        <f t="shared" si="123"/>
        <v>0</v>
      </c>
      <c r="I298" s="91">
        <f t="shared" si="124"/>
        <v>0</v>
      </c>
      <c r="J298" s="16"/>
      <c r="M298" s="95"/>
      <c r="N298" s="85"/>
      <c r="O298" s="87">
        <f t="shared" si="118"/>
        <v>0</v>
      </c>
      <c r="P298" s="41"/>
      <c r="Q298" s="80">
        <f t="shared" si="102"/>
        <v>0</v>
      </c>
      <c r="R298" s="18"/>
      <c r="S298" s="90">
        <f>SUM($C$39:C298)</f>
        <v>90768.583803206813</v>
      </c>
      <c r="T298" s="81"/>
      <c r="U298" s="80">
        <f>SUM($CD$31:CD292)</f>
        <v>90768.583803206813</v>
      </c>
      <c r="V298" s="18"/>
      <c r="W298" s="18"/>
      <c r="X298" s="18"/>
      <c r="AC298" s="3" t="s">
        <v>45</v>
      </c>
      <c r="CB298">
        <f t="shared" si="116"/>
        <v>266</v>
      </c>
      <c r="CC298" s="2" t="str">
        <f t="shared" si="112"/>
        <v/>
      </c>
      <c r="CD298" s="4" t="str">
        <f t="shared" si="113"/>
        <v/>
      </c>
      <c r="CE298" s="1" t="str">
        <f t="shared" si="114"/>
        <v/>
      </c>
      <c r="CF298" s="4" t="str">
        <f t="shared" si="115"/>
        <v/>
      </c>
      <c r="CG298" s="4">
        <f t="shared" si="103"/>
        <v>0</v>
      </c>
      <c r="CH298" s="4">
        <f t="shared" si="117"/>
        <v>0</v>
      </c>
      <c r="CI298" s="4">
        <f t="shared" si="111"/>
        <v>0</v>
      </c>
      <c r="CK298" s="83">
        <f t="shared" si="128"/>
        <v>132.16450977323009</v>
      </c>
      <c r="CL298" s="1">
        <f t="shared" si="125"/>
        <v>1131.3016216755746</v>
      </c>
      <c r="CM298" s="1">
        <f t="shared" si="126"/>
        <v>999.13711190234449</v>
      </c>
      <c r="CN298" s="83">
        <f t="shared" si="127"/>
        <v>97152.948537118471</v>
      </c>
      <c r="CO298" s="74">
        <f t="shared" si="109"/>
        <v>260</v>
      </c>
    </row>
    <row r="299" spans="1:93" hidden="1" x14ac:dyDescent="0.35">
      <c r="A299" s="74" t="str">
        <f t="shared" si="119"/>
        <v/>
      </c>
      <c r="B299" s="75" t="str">
        <f t="shared" si="120"/>
        <v/>
      </c>
      <c r="C299" s="76">
        <f t="shared" si="121"/>
        <v>0</v>
      </c>
      <c r="D299" s="77">
        <f t="shared" si="122"/>
        <v>0</v>
      </c>
      <c r="E299" s="76">
        <f t="shared" si="106"/>
        <v>0</v>
      </c>
      <c r="F299" s="76"/>
      <c r="G299" s="76">
        <f t="shared" si="110"/>
        <v>0</v>
      </c>
      <c r="H299" s="76">
        <f t="shared" si="123"/>
        <v>0</v>
      </c>
      <c r="I299" s="91">
        <f t="shared" si="124"/>
        <v>0</v>
      </c>
      <c r="J299" s="16"/>
      <c r="M299" s="95"/>
      <c r="N299" s="85"/>
      <c r="O299" s="87">
        <f t="shared" si="118"/>
        <v>0</v>
      </c>
      <c r="P299" s="41"/>
      <c r="Q299" s="80">
        <f t="shared" si="102"/>
        <v>0</v>
      </c>
      <c r="R299" s="18"/>
      <c r="S299" s="90">
        <f>SUM($C$39:C299)</f>
        <v>90768.583803206813</v>
      </c>
      <c r="T299" s="81"/>
      <c r="U299" s="80">
        <f>SUM($CD$31:CD293)</f>
        <v>90768.583803206813</v>
      </c>
      <c r="V299" s="18"/>
      <c r="W299" s="18"/>
      <c r="X299" s="18"/>
      <c r="AC299" s="3" t="s">
        <v>45</v>
      </c>
      <c r="CB299">
        <f t="shared" si="116"/>
        <v>267</v>
      </c>
      <c r="CC299" s="2" t="str">
        <f t="shared" si="112"/>
        <v/>
      </c>
      <c r="CD299" s="4" t="str">
        <f t="shared" si="113"/>
        <v/>
      </c>
      <c r="CE299" s="1" t="str">
        <f t="shared" si="114"/>
        <v/>
      </c>
      <c r="CF299" s="4" t="str">
        <f t="shared" si="115"/>
        <v/>
      </c>
      <c r="CG299" s="4">
        <f t="shared" si="103"/>
        <v>0</v>
      </c>
      <c r="CH299" s="4">
        <f t="shared" si="117"/>
        <v>0</v>
      </c>
      <c r="CI299" s="4">
        <f t="shared" si="111"/>
        <v>0</v>
      </c>
      <c r="CK299" s="83">
        <f t="shared" si="128"/>
        <v>130.81914389824493</v>
      </c>
      <c r="CL299" s="1">
        <f t="shared" si="125"/>
        <v>1131.3016216755746</v>
      </c>
      <c r="CM299" s="1">
        <f t="shared" si="126"/>
        <v>1000.4824777773297</v>
      </c>
      <c r="CN299" s="83">
        <f t="shared" si="127"/>
        <v>96152.466059341139</v>
      </c>
      <c r="CO299" s="74">
        <f t="shared" si="109"/>
        <v>261</v>
      </c>
    </row>
    <row r="300" spans="1:93" hidden="1" x14ac:dyDescent="0.35">
      <c r="A300" s="74" t="str">
        <f t="shared" si="119"/>
        <v/>
      </c>
      <c r="B300" s="75" t="str">
        <f t="shared" si="120"/>
        <v/>
      </c>
      <c r="C300" s="76">
        <f t="shared" si="121"/>
        <v>0</v>
      </c>
      <c r="D300" s="77">
        <f t="shared" si="122"/>
        <v>0</v>
      </c>
      <c r="E300" s="76">
        <f t="shared" si="106"/>
        <v>0</v>
      </c>
      <c r="F300" s="76"/>
      <c r="G300" s="76">
        <f t="shared" si="110"/>
        <v>0</v>
      </c>
      <c r="H300" s="76">
        <f t="shared" si="123"/>
        <v>0</v>
      </c>
      <c r="I300" s="91">
        <f t="shared" si="124"/>
        <v>0</v>
      </c>
      <c r="J300" s="16"/>
      <c r="M300" s="95"/>
      <c r="N300" s="85"/>
      <c r="O300" s="87">
        <f t="shared" si="118"/>
        <v>0</v>
      </c>
      <c r="P300" s="41"/>
      <c r="Q300" s="80">
        <f t="shared" si="102"/>
        <v>0</v>
      </c>
      <c r="R300" s="18"/>
      <c r="S300" s="90">
        <f>SUM($C$39:C300)</f>
        <v>90768.583803206813</v>
      </c>
      <c r="T300" s="81"/>
      <c r="U300" s="80">
        <f>SUM($CD$31:CD294)</f>
        <v>90768.583803206813</v>
      </c>
      <c r="V300" s="18"/>
      <c r="W300" s="18"/>
      <c r="X300" s="18"/>
      <c r="AC300" s="3" t="s">
        <v>45</v>
      </c>
      <c r="CB300">
        <f t="shared" si="116"/>
        <v>268</v>
      </c>
      <c r="CC300" s="2" t="str">
        <f t="shared" si="112"/>
        <v/>
      </c>
      <c r="CD300" s="4" t="str">
        <f t="shared" si="113"/>
        <v/>
      </c>
      <c r="CE300" s="1" t="str">
        <f t="shared" si="114"/>
        <v/>
      </c>
      <c r="CF300" s="4" t="str">
        <f t="shared" si="115"/>
        <v/>
      </c>
      <c r="CG300" s="4">
        <f t="shared" si="103"/>
        <v>0</v>
      </c>
      <c r="CH300" s="4">
        <f t="shared" si="117"/>
        <v>0</v>
      </c>
      <c r="CI300" s="4">
        <f t="shared" si="111"/>
        <v>0</v>
      </c>
      <c r="CK300" s="83">
        <f t="shared" si="128"/>
        <v>129.47196645073785</v>
      </c>
      <c r="CL300" s="1">
        <f t="shared" si="125"/>
        <v>1131.3016216755746</v>
      </c>
      <c r="CM300" s="1">
        <f t="shared" si="126"/>
        <v>1001.8296552248366</v>
      </c>
      <c r="CN300" s="83">
        <f t="shared" si="127"/>
        <v>95150.636404116303</v>
      </c>
      <c r="CO300" s="74">
        <f t="shared" si="109"/>
        <v>262</v>
      </c>
    </row>
    <row r="301" spans="1:93" hidden="1" x14ac:dyDescent="0.35">
      <c r="A301" s="74" t="str">
        <f t="shared" si="119"/>
        <v/>
      </c>
      <c r="B301" s="75" t="str">
        <f t="shared" si="120"/>
        <v/>
      </c>
      <c r="C301" s="76">
        <f t="shared" si="121"/>
        <v>0</v>
      </c>
      <c r="D301" s="77">
        <f t="shared" si="122"/>
        <v>0</v>
      </c>
      <c r="E301" s="76">
        <f t="shared" si="106"/>
        <v>0</v>
      </c>
      <c r="F301" s="76"/>
      <c r="G301" s="76">
        <f t="shared" si="110"/>
        <v>0</v>
      </c>
      <c r="H301" s="76">
        <f t="shared" si="123"/>
        <v>0</v>
      </c>
      <c r="I301" s="91">
        <f t="shared" si="124"/>
        <v>0</v>
      </c>
      <c r="J301" s="16"/>
      <c r="M301" s="95"/>
      <c r="N301" s="85"/>
      <c r="O301" s="87">
        <f t="shared" si="118"/>
        <v>0</v>
      </c>
      <c r="P301" s="41"/>
      <c r="Q301" s="80">
        <f t="shared" ref="Q301:Q364" si="129">CI295</f>
        <v>0</v>
      </c>
      <c r="R301" s="18"/>
      <c r="S301" s="90">
        <f>SUM($C$39:C301)</f>
        <v>90768.583803206813</v>
      </c>
      <c r="T301" s="81"/>
      <c r="U301" s="80">
        <f>SUM($CD$31:CD295)</f>
        <v>90768.583803206813</v>
      </c>
      <c r="V301" s="18"/>
      <c r="W301" s="18"/>
      <c r="X301" s="18"/>
      <c r="AC301" s="3" t="s">
        <v>45</v>
      </c>
      <c r="CB301">
        <f t="shared" si="116"/>
        <v>269</v>
      </c>
      <c r="CC301" s="2" t="str">
        <f t="shared" si="112"/>
        <v/>
      </c>
      <c r="CD301" s="4" t="str">
        <f t="shared" si="113"/>
        <v/>
      </c>
      <c r="CE301" s="1" t="str">
        <f t="shared" si="114"/>
        <v/>
      </c>
      <c r="CF301" s="4" t="str">
        <f t="shared" si="115"/>
        <v/>
      </c>
      <c r="CG301" s="4">
        <f t="shared" si="103"/>
        <v>0</v>
      </c>
      <c r="CH301" s="4">
        <f t="shared" si="117"/>
        <v>0</v>
      </c>
      <c r="CI301" s="4">
        <f t="shared" si="111"/>
        <v>0</v>
      </c>
      <c r="CK301" s="83">
        <f t="shared" si="128"/>
        <v>128.12297499137605</v>
      </c>
      <c r="CL301" s="1">
        <f t="shared" si="125"/>
        <v>1131.3016216755746</v>
      </c>
      <c r="CM301" s="1">
        <f t="shared" si="126"/>
        <v>1003.1786466841985</v>
      </c>
      <c r="CN301" s="83">
        <f t="shared" si="127"/>
        <v>94147.457757432101</v>
      </c>
      <c r="CO301" s="74">
        <f t="shared" si="109"/>
        <v>263</v>
      </c>
    </row>
    <row r="302" spans="1:93" hidden="1" x14ac:dyDescent="0.35">
      <c r="A302" s="74" t="str">
        <f t="shared" si="119"/>
        <v/>
      </c>
      <c r="B302" s="75" t="str">
        <f t="shared" si="120"/>
        <v/>
      </c>
      <c r="C302" s="76">
        <f t="shared" si="121"/>
        <v>0</v>
      </c>
      <c r="D302" s="77">
        <f t="shared" si="122"/>
        <v>0</v>
      </c>
      <c r="E302" s="76">
        <f t="shared" si="106"/>
        <v>0</v>
      </c>
      <c r="F302" s="76"/>
      <c r="G302" s="76">
        <f t="shared" si="110"/>
        <v>0</v>
      </c>
      <c r="H302" s="76">
        <f t="shared" si="123"/>
        <v>0</v>
      </c>
      <c r="I302" s="91">
        <f t="shared" si="124"/>
        <v>0</v>
      </c>
      <c r="J302" s="16"/>
      <c r="M302" s="95"/>
      <c r="N302" s="85" t="s">
        <v>45</v>
      </c>
      <c r="O302" s="87">
        <f>CN610</f>
        <v>0</v>
      </c>
      <c r="P302" s="41"/>
      <c r="Q302" s="80">
        <f t="shared" si="129"/>
        <v>0</v>
      </c>
      <c r="R302" s="18"/>
      <c r="S302" s="90">
        <f>SUM($C$39:C302)</f>
        <v>90768.583803206813</v>
      </c>
      <c r="T302" s="81">
        <v>22</v>
      </c>
      <c r="U302" s="80">
        <f>SUM($CD$31:CD296)</f>
        <v>90768.583803206813</v>
      </c>
      <c r="V302" s="18"/>
      <c r="W302" s="18"/>
      <c r="X302" s="18"/>
      <c r="AC302" s="3" t="s">
        <v>45</v>
      </c>
      <c r="CB302">
        <f t="shared" si="116"/>
        <v>270</v>
      </c>
      <c r="CC302" s="2" t="str">
        <f t="shared" si="112"/>
        <v/>
      </c>
      <c r="CD302" s="4" t="str">
        <f t="shared" si="113"/>
        <v/>
      </c>
      <c r="CE302" s="1" t="str">
        <f t="shared" si="114"/>
        <v/>
      </c>
      <c r="CF302" s="4" t="str">
        <f t="shared" si="115"/>
        <v/>
      </c>
      <c r="CG302" s="4">
        <f t="shared" si="103"/>
        <v>0</v>
      </c>
      <c r="CH302" s="4">
        <f t="shared" si="117"/>
        <v>0</v>
      </c>
      <c r="CI302" s="4">
        <f t="shared" si="111"/>
        <v>0</v>
      </c>
      <c r="CK302" s="83">
        <f t="shared" si="128"/>
        <v>126.77216707754226</v>
      </c>
      <c r="CL302" s="1">
        <f t="shared" si="125"/>
        <v>1131.3016216755746</v>
      </c>
      <c r="CM302" s="1">
        <f t="shared" si="126"/>
        <v>1004.5294545980323</v>
      </c>
      <c r="CN302" s="83">
        <f t="shared" si="127"/>
        <v>93142.928302834072</v>
      </c>
      <c r="CO302" s="74">
        <f t="shared" si="109"/>
        <v>264</v>
      </c>
    </row>
    <row r="303" spans="1:93" hidden="1" x14ac:dyDescent="0.35">
      <c r="A303" s="74" t="str">
        <f t="shared" si="119"/>
        <v/>
      </c>
      <c r="B303" s="75" t="str">
        <f t="shared" si="120"/>
        <v/>
      </c>
      <c r="C303" s="76">
        <f t="shared" si="121"/>
        <v>0</v>
      </c>
      <c r="D303" s="77">
        <f t="shared" si="122"/>
        <v>0</v>
      </c>
      <c r="E303" s="76">
        <f t="shared" si="106"/>
        <v>0</v>
      </c>
      <c r="F303" s="76"/>
      <c r="G303" s="76">
        <f t="shared" si="110"/>
        <v>0</v>
      </c>
      <c r="H303" s="76">
        <f t="shared" si="123"/>
        <v>0</v>
      </c>
      <c r="I303" s="91">
        <f t="shared" si="124"/>
        <v>0</v>
      </c>
      <c r="J303" s="16"/>
      <c r="M303" s="95"/>
      <c r="N303" s="85"/>
      <c r="O303" s="87">
        <f>O302-($O$302-$O$314)/12</f>
        <v>0</v>
      </c>
      <c r="P303" s="41"/>
      <c r="Q303" s="80">
        <f t="shared" si="129"/>
        <v>0</v>
      </c>
      <c r="R303" s="18"/>
      <c r="S303" s="90">
        <f>SUM($C$39:C303)</f>
        <v>90768.583803206813</v>
      </c>
      <c r="T303" s="81"/>
      <c r="U303" s="80">
        <f>SUM($CD$31:CD297)</f>
        <v>90768.583803206813</v>
      </c>
      <c r="V303" s="18"/>
      <c r="W303" s="18"/>
      <c r="X303" s="18"/>
      <c r="AC303" s="3" t="s">
        <v>45</v>
      </c>
      <c r="CB303">
        <f t="shared" si="116"/>
        <v>271</v>
      </c>
      <c r="CC303" s="2" t="str">
        <f t="shared" si="112"/>
        <v/>
      </c>
      <c r="CD303" s="4" t="str">
        <f t="shared" si="113"/>
        <v/>
      </c>
      <c r="CE303" s="1" t="str">
        <f t="shared" si="114"/>
        <v/>
      </c>
      <c r="CF303" s="4" t="str">
        <f t="shared" si="115"/>
        <v/>
      </c>
      <c r="CG303" s="4">
        <f t="shared" si="103"/>
        <v>0</v>
      </c>
      <c r="CH303" s="4">
        <f t="shared" si="117"/>
        <v>0</v>
      </c>
      <c r="CI303" s="4">
        <f t="shared" si="111"/>
        <v>0</v>
      </c>
      <c r="CK303" s="83">
        <f t="shared" si="128"/>
        <v>125.41954026333005</v>
      </c>
      <c r="CL303" s="1">
        <f t="shared" si="125"/>
        <v>1131.3016216755746</v>
      </c>
      <c r="CM303" s="1">
        <f t="shared" si="126"/>
        <v>1005.8820814122445</v>
      </c>
      <c r="CN303" s="83">
        <f t="shared" si="127"/>
        <v>92137.046221421828</v>
      </c>
      <c r="CO303" s="74">
        <f t="shared" si="109"/>
        <v>265</v>
      </c>
    </row>
    <row r="304" spans="1:93" hidden="1" x14ac:dyDescent="0.35">
      <c r="A304" s="74" t="str">
        <f t="shared" si="119"/>
        <v/>
      </c>
      <c r="B304" s="75" t="str">
        <f t="shared" si="120"/>
        <v/>
      </c>
      <c r="C304" s="76">
        <f t="shared" si="121"/>
        <v>0</v>
      </c>
      <c r="D304" s="77">
        <f t="shared" si="122"/>
        <v>0</v>
      </c>
      <c r="E304" s="76">
        <f t="shared" si="106"/>
        <v>0</v>
      </c>
      <c r="F304" s="76"/>
      <c r="G304" s="76">
        <f t="shared" si="110"/>
        <v>0</v>
      </c>
      <c r="H304" s="76">
        <f t="shared" si="123"/>
        <v>0</v>
      </c>
      <c r="I304" s="91">
        <f t="shared" si="124"/>
        <v>0</v>
      </c>
      <c r="J304" s="16"/>
      <c r="M304" s="95"/>
      <c r="N304" s="85"/>
      <c r="O304" s="87">
        <f t="shared" ref="O304:O313" si="130">O303-($O$302-$O$314)/12</f>
        <v>0</v>
      </c>
      <c r="P304" s="41"/>
      <c r="Q304" s="80">
        <f t="shared" si="129"/>
        <v>0</v>
      </c>
      <c r="R304" s="18"/>
      <c r="S304" s="90">
        <f>SUM($C$39:C304)</f>
        <v>90768.583803206813</v>
      </c>
      <c r="T304" s="81"/>
      <c r="U304" s="80">
        <f>SUM($CD$31:CD298)</f>
        <v>90768.583803206813</v>
      </c>
      <c r="V304" s="18"/>
      <c r="W304" s="18"/>
      <c r="X304" s="18"/>
      <c r="AC304" s="3" t="s">
        <v>45</v>
      </c>
      <c r="CB304">
        <f t="shared" si="116"/>
        <v>272</v>
      </c>
      <c r="CC304" s="2" t="str">
        <f t="shared" si="112"/>
        <v/>
      </c>
      <c r="CD304" s="4" t="str">
        <f t="shared" si="113"/>
        <v/>
      </c>
      <c r="CE304" s="1" t="str">
        <f t="shared" si="114"/>
        <v/>
      </c>
      <c r="CF304" s="4" t="str">
        <f t="shared" si="115"/>
        <v/>
      </c>
      <c r="CG304" s="4">
        <f t="shared" ref="CG304:CG367" si="131">IF(CI303&lt;1,0,CG292)</f>
        <v>0</v>
      </c>
      <c r="CH304" s="4">
        <f t="shared" si="117"/>
        <v>0</v>
      </c>
      <c r="CI304" s="4">
        <f t="shared" si="111"/>
        <v>0</v>
      </c>
      <c r="CK304" s="83">
        <f t="shared" si="128"/>
        <v>124.06509209953953</v>
      </c>
      <c r="CL304" s="1">
        <f t="shared" si="125"/>
        <v>1131.3016216755746</v>
      </c>
      <c r="CM304" s="1">
        <f t="shared" si="126"/>
        <v>1007.2365295760351</v>
      </c>
      <c r="CN304" s="83">
        <f t="shared" si="127"/>
        <v>91129.809691845789</v>
      </c>
      <c r="CO304" s="74">
        <f t="shared" si="109"/>
        <v>266</v>
      </c>
    </row>
    <row r="305" spans="1:93" hidden="1" x14ac:dyDescent="0.35">
      <c r="A305" s="74" t="str">
        <f t="shared" si="119"/>
        <v/>
      </c>
      <c r="B305" s="75" t="str">
        <f t="shared" si="120"/>
        <v/>
      </c>
      <c r="C305" s="76">
        <f t="shared" si="121"/>
        <v>0</v>
      </c>
      <c r="D305" s="77">
        <f t="shared" si="122"/>
        <v>0</v>
      </c>
      <c r="E305" s="76">
        <f t="shared" si="106"/>
        <v>0</v>
      </c>
      <c r="F305" s="76"/>
      <c r="G305" s="76">
        <f t="shared" si="110"/>
        <v>0</v>
      </c>
      <c r="H305" s="76">
        <f t="shared" si="123"/>
        <v>0</v>
      </c>
      <c r="I305" s="91">
        <f t="shared" si="124"/>
        <v>0</v>
      </c>
      <c r="J305" s="16"/>
      <c r="M305" s="95"/>
      <c r="N305" s="85"/>
      <c r="O305" s="87">
        <f t="shared" si="130"/>
        <v>0</v>
      </c>
      <c r="P305" s="41"/>
      <c r="Q305" s="80">
        <f t="shared" si="129"/>
        <v>0</v>
      </c>
      <c r="R305" s="18"/>
      <c r="S305" s="90">
        <f>SUM($C$39:C305)</f>
        <v>90768.583803206813</v>
      </c>
      <c r="T305" s="81"/>
      <c r="U305" s="80">
        <f>SUM($CD$31:CD299)</f>
        <v>90768.583803206813</v>
      </c>
      <c r="V305" s="18"/>
      <c r="W305" s="18"/>
      <c r="X305" s="18"/>
      <c r="AC305" s="3" t="s">
        <v>45</v>
      </c>
      <c r="CB305">
        <f t="shared" si="116"/>
        <v>273</v>
      </c>
      <c r="CC305" s="2" t="str">
        <f t="shared" si="112"/>
        <v/>
      </c>
      <c r="CD305" s="4" t="str">
        <f t="shared" si="113"/>
        <v/>
      </c>
      <c r="CE305" s="1" t="str">
        <f t="shared" si="114"/>
        <v/>
      </c>
      <c r="CF305" s="4" t="str">
        <f t="shared" si="115"/>
        <v/>
      </c>
      <c r="CG305" s="4">
        <f t="shared" si="131"/>
        <v>0</v>
      </c>
      <c r="CH305" s="4">
        <f t="shared" si="117"/>
        <v>0</v>
      </c>
      <c r="CI305" s="4">
        <f t="shared" si="111"/>
        <v>0</v>
      </c>
      <c r="CK305" s="83">
        <f t="shared" si="128"/>
        <v>122.70882013367292</v>
      </c>
      <c r="CL305" s="1">
        <f t="shared" si="125"/>
        <v>1131.3016216755746</v>
      </c>
      <c r="CM305" s="1">
        <f t="shared" si="126"/>
        <v>1008.5928015419016</v>
      </c>
      <c r="CN305" s="83">
        <f t="shared" si="127"/>
        <v>90121.216890303884</v>
      </c>
      <c r="CO305" s="74">
        <f t="shared" si="109"/>
        <v>267</v>
      </c>
    </row>
    <row r="306" spans="1:93" hidden="1" x14ac:dyDescent="0.35">
      <c r="A306" s="74" t="str">
        <f t="shared" si="119"/>
        <v/>
      </c>
      <c r="B306" s="75" t="str">
        <f t="shared" si="120"/>
        <v/>
      </c>
      <c r="C306" s="76">
        <f t="shared" si="121"/>
        <v>0</v>
      </c>
      <c r="D306" s="77">
        <f t="shared" si="122"/>
        <v>0</v>
      </c>
      <c r="E306" s="76">
        <f t="shared" si="106"/>
        <v>0</v>
      </c>
      <c r="F306" s="76"/>
      <c r="G306" s="76">
        <f t="shared" si="110"/>
        <v>0</v>
      </c>
      <c r="H306" s="76">
        <f t="shared" si="123"/>
        <v>0</v>
      </c>
      <c r="I306" s="91">
        <f t="shared" si="124"/>
        <v>0</v>
      </c>
      <c r="J306" s="16"/>
      <c r="M306" s="95"/>
      <c r="N306" s="85"/>
      <c r="O306" s="87">
        <f t="shared" si="130"/>
        <v>0</v>
      </c>
      <c r="P306" s="41"/>
      <c r="Q306" s="80">
        <f t="shared" si="129"/>
        <v>0</v>
      </c>
      <c r="R306" s="18"/>
      <c r="S306" s="90">
        <f>SUM($C$39:C306)</f>
        <v>90768.583803206813</v>
      </c>
      <c r="T306" s="81"/>
      <c r="U306" s="80">
        <f>SUM($CD$31:CD300)</f>
        <v>90768.583803206813</v>
      </c>
      <c r="V306" s="18"/>
      <c r="W306" s="18"/>
      <c r="X306" s="18"/>
      <c r="AC306" s="3" t="s">
        <v>45</v>
      </c>
      <c r="CB306">
        <f t="shared" si="116"/>
        <v>274</v>
      </c>
      <c r="CC306" s="2" t="str">
        <f t="shared" si="112"/>
        <v/>
      </c>
      <c r="CD306" s="4" t="str">
        <f t="shared" si="113"/>
        <v/>
      </c>
      <c r="CE306" s="1" t="str">
        <f t="shared" si="114"/>
        <v/>
      </c>
      <c r="CF306" s="4" t="str">
        <f t="shared" si="115"/>
        <v/>
      </c>
      <c r="CG306" s="4">
        <f t="shared" si="131"/>
        <v>0</v>
      </c>
      <c r="CH306" s="4">
        <f t="shared" si="117"/>
        <v>0</v>
      </c>
      <c r="CI306" s="4">
        <f t="shared" si="111"/>
        <v>0</v>
      </c>
      <c r="CK306" s="83">
        <f t="shared" si="128"/>
        <v>121.35072190993002</v>
      </c>
      <c r="CL306" s="1">
        <f t="shared" si="125"/>
        <v>1131.3016216755746</v>
      </c>
      <c r="CM306" s="1">
        <f t="shared" si="126"/>
        <v>1009.9508997656445</v>
      </c>
      <c r="CN306" s="83">
        <f t="shared" si="127"/>
        <v>89111.265990538246</v>
      </c>
      <c r="CO306" s="74">
        <f t="shared" si="109"/>
        <v>268</v>
      </c>
    </row>
    <row r="307" spans="1:93" hidden="1" x14ac:dyDescent="0.35">
      <c r="A307" s="74" t="str">
        <f t="shared" si="119"/>
        <v/>
      </c>
      <c r="B307" s="75" t="str">
        <f t="shared" si="120"/>
        <v/>
      </c>
      <c r="C307" s="76">
        <f t="shared" si="121"/>
        <v>0</v>
      </c>
      <c r="D307" s="77">
        <f t="shared" si="122"/>
        <v>0</v>
      </c>
      <c r="E307" s="76">
        <f t="shared" si="106"/>
        <v>0</v>
      </c>
      <c r="F307" s="76"/>
      <c r="G307" s="76">
        <f t="shared" si="110"/>
        <v>0</v>
      </c>
      <c r="H307" s="76">
        <f t="shared" si="123"/>
        <v>0</v>
      </c>
      <c r="I307" s="91">
        <f t="shared" si="124"/>
        <v>0</v>
      </c>
      <c r="J307" s="16"/>
      <c r="M307" s="95"/>
      <c r="N307" s="85"/>
      <c r="O307" s="87">
        <f t="shared" si="130"/>
        <v>0</v>
      </c>
      <c r="P307" s="41"/>
      <c r="Q307" s="80">
        <f t="shared" si="129"/>
        <v>0</v>
      </c>
      <c r="R307" s="18"/>
      <c r="S307" s="90">
        <f>SUM($C$39:C307)</f>
        <v>90768.583803206813</v>
      </c>
      <c r="T307" s="81"/>
      <c r="U307" s="80">
        <f>SUM($CD$31:CD301)</f>
        <v>90768.583803206813</v>
      </c>
      <c r="V307" s="18"/>
      <c r="W307" s="18"/>
      <c r="X307" s="18"/>
      <c r="AC307" s="3" t="s">
        <v>45</v>
      </c>
      <c r="CB307">
        <f t="shared" si="116"/>
        <v>275</v>
      </c>
      <c r="CC307" s="2" t="str">
        <f t="shared" si="112"/>
        <v/>
      </c>
      <c r="CD307" s="4" t="str">
        <f t="shared" si="113"/>
        <v/>
      </c>
      <c r="CE307" s="1" t="str">
        <f t="shared" si="114"/>
        <v/>
      </c>
      <c r="CF307" s="4" t="str">
        <f t="shared" si="115"/>
        <v/>
      </c>
      <c r="CG307" s="4">
        <f t="shared" si="131"/>
        <v>0</v>
      </c>
      <c r="CH307" s="4">
        <f t="shared" si="117"/>
        <v>0</v>
      </c>
      <c r="CI307" s="4">
        <f t="shared" si="111"/>
        <v>0</v>
      </c>
      <c r="CK307" s="83">
        <f t="shared" si="128"/>
        <v>119.99079496920393</v>
      </c>
      <c r="CL307" s="1">
        <f t="shared" si="125"/>
        <v>1131.3016216755746</v>
      </c>
      <c r="CM307" s="1">
        <f t="shared" si="126"/>
        <v>1011.3108267063706</v>
      </c>
      <c r="CN307" s="83">
        <f t="shared" si="127"/>
        <v>88099.955163831881</v>
      </c>
      <c r="CO307" s="74">
        <f t="shared" si="109"/>
        <v>269</v>
      </c>
    </row>
    <row r="308" spans="1:93" hidden="1" x14ac:dyDescent="0.35">
      <c r="A308" s="74" t="str">
        <f t="shared" si="119"/>
        <v/>
      </c>
      <c r="B308" s="75" t="str">
        <f t="shared" si="120"/>
        <v/>
      </c>
      <c r="C308" s="76">
        <f t="shared" si="121"/>
        <v>0</v>
      </c>
      <c r="D308" s="77">
        <f t="shared" si="122"/>
        <v>0</v>
      </c>
      <c r="E308" s="76">
        <f t="shared" si="106"/>
        <v>0</v>
      </c>
      <c r="F308" s="76"/>
      <c r="G308" s="76">
        <f t="shared" si="110"/>
        <v>0</v>
      </c>
      <c r="H308" s="76">
        <f t="shared" si="123"/>
        <v>0</v>
      </c>
      <c r="I308" s="91">
        <f t="shared" si="124"/>
        <v>0</v>
      </c>
      <c r="J308" s="16"/>
      <c r="M308" s="95"/>
      <c r="N308" s="85"/>
      <c r="O308" s="87">
        <f t="shared" si="130"/>
        <v>0</v>
      </c>
      <c r="P308" s="41"/>
      <c r="Q308" s="80">
        <f t="shared" si="129"/>
        <v>0</v>
      </c>
      <c r="R308" s="18"/>
      <c r="S308" s="90">
        <f>SUM($C$39:C308)</f>
        <v>90768.583803206813</v>
      </c>
      <c r="T308" s="81"/>
      <c r="U308" s="80">
        <f>SUM($CD$31:CD302)</f>
        <v>90768.583803206813</v>
      </c>
      <c r="V308" s="18"/>
      <c r="W308" s="18"/>
      <c r="X308" s="18"/>
      <c r="AC308" s="3" t="s">
        <v>45</v>
      </c>
      <c r="CB308">
        <f t="shared" si="116"/>
        <v>276</v>
      </c>
      <c r="CC308" s="2" t="str">
        <f t="shared" si="112"/>
        <v/>
      </c>
      <c r="CD308" s="4" t="str">
        <f t="shared" si="113"/>
        <v/>
      </c>
      <c r="CE308" s="1" t="str">
        <f t="shared" si="114"/>
        <v/>
      </c>
      <c r="CF308" s="4" t="str">
        <f t="shared" si="115"/>
        <v/>
      </c>
      <c r="CG308" s="4">
        <f t="shared" si="131"/>
        <v>0</v>
      </c>
      <c r="CH308" s="4">
        <f t="shared" si="117"/>
        <v>0</v>
      </c>
      <c r="CI308" s="4">
        <f t="shared" si="111"/>
        <v>0</v>
      </c>
      <c r="CK308" s="83">
        <f t="shared" si="128"/>
        <v>118.62903684907641</v>
      </c>
      <c r="CL308" s="1">
        <f t="shared" si="125"/>
        <v>1131.3016216755746</v>
      </c>
      <c r="CM308" s="1">
        <f t="shared" si="126"/>
        <v>1012.6725848264981</v>
      </c>
      <c r="CN308" s="83">
        <f t="shared" si="127"/>
        <v>87087.282579005376</v>
      </c>
      <c r="CO308" s="74">
        <f t="shared" si="109"/>
        <v>270</v>
      </c>
    </row>
    <row r="309" spans="1:93" hidden="1" x14ac:dyDescent="0.35">
      <c r="A309" s="74" t="str">
        <f t="shared" si="119"/>
        <v/>
      </c>
      <c r="B309" s="75" t="str">
        <f t="shared" si="120"/>
        <v/>
      </c>
      <c r="C309" s="76">
        <f t="shared" si="121"/>
        <v>0</v>
      </c>
      <c r="D309" s="77">
        <f t="shared" si="122"/>
        <v>0</v>
      </c>
      <c r="E309" s="76">
        <f t="shared" si="106"/>
        <v>0</v>
      </c>
      <c r="F309" s="76"/>
      <c r="G309" s="76">
        <f t="shared" si="110"/>
        <v>0</v>
      </c>
      <c r="H309" s="76">
        <f t="shared" si="123"/>
        <v>0</v>
      </c>
      <c r="I309" s="91">
        <f t="shared" si="124"/>
        <v>0</v>
      </c>
      <c r="J309" s="16"/>
      <c r="M309" s="95"/>
      <c r="N309" s="85"/>
      <c r="O309" s="87">
        <f t="shared" si="130"/>
        <v>0</v>
      </c>
      <c r="P309" s="41"/>
      <c r="Q309" s="80">
        <f t="shared" si="129"/>
        <v>0</v>
      </c>
      <c r="R309" s="18"/>
      <c r="S309" s="90">
        <f>SUM($C$39:C309)</f>
        <v>90768.583803206813</v>
      </c>
      <c r="T309" s="81"/>
      <c r="U309" s="80">
        <f>SUM($CD$31:CD303)</f>
        <v>90768.583803206813</v>
      </c>
      <c r="V309" s="18"/>
      <c r="W309" s="18"/>
      <c r="X309" s="18"/>
      <c r="AC309" s="3" t="s">
        <v>45</v>
      </c>
      <c r="CB309">
        <f t="shared" si="116"/>
        <v>277</v>
      </c>
      <c r="CC309" s="2" t="str">
        <f t="shared" si="112"/>
        <v/>
      </c>
      <c r="CD309" s="4" t="str">
        <f t="shared" si="113"/>
        <v/>
      </c>
      <c r="CE309" s="1" t="str">
        <f t="shared" si="114"/>
        <v/>
      </c>
      <c r="CF309" s="4" t="str">
        <f t="shared" si="115"/>
        <v/>
      </c>
      <c r="CG309" s="4">
        <f t="shared" si="131"/>
        <v>0</v>
      </c>
      <c r="CH309" s="4">
        <f t="shared" si="117"/>
        <v>0</v>
      </c>
      <c r="CI309" s="4">
        <f t="shared" si="111"/>
        <v>0</v>
      </c>
      <c r="CK309" s="83">
        <f t="shared" si="128"/>
        <v>117.26544508381349</v>
      </c>
      <c r="CL309" s="1">
        <f t="shared" si="125"/>
        <v>1131.3016216755746</v>
      </c>
      <c r="CM309" s="1">
        <f t="shared" si="126"/>
        <v>1014.0361765917611</v>
      </c>
      <c r="CN309" s="83">
        <f t="shared" si="127"/>
        <v>86073.246402413613</v>
      </c>
      <c r="CO309" s="74">
        <f t="shared" si="109"/>
        <v>271</v>
      </c>
    </row>
    <row r="310" spans="1:93" hidden="1" x14ac:dyDescent="0.35">
      <c r="A310" s="74" t="str">
        <f t="shared" si="119"/>
        <v/>
      </c>
      <c r="B310" s="75" t="str">
        <f t="shared" si="120"/>
        <v/>
      </c>
      <c r="C310" s="76">
        <f t="shared" si="121"/>
        <v>0</v>
      </c>
      <c r="D310" s="77">
        <f t="shared" si="122"/>
        <v>0</v>
      </c>
      <c r="E310" s="76">
        <f t="shared" si="106"/>
        <v>0</v>
      </c>
      <c r="F310" s="76"/>
      <c r="G310" s="76">
        <f t="shared" si="110"/>
        <v>0</v>
      </c>
      <c r="H310" s="76">
        <f t="shared" si="123"/>
        <v>0</v>
      </c>
      <c r="I310" s="91">
        <f t="shared" si="124"/>
        <v>0</v>
      </c>
      <c r="J310" s="16"/>
      <c r="M310" s="95"/>
      <c r="N310" s="85"/>
      <c r="O310" s="87">
        <f t="shared" si="130"/>
        <v>0</v>
      </c>
      <c r="P310" s="41"/>
      <c r="Q310" s="80">
        <f t="shared" si="129"/>
        <v>0</v>
      </c>
      <c r="R310" s="18"/>
      <c r="S310" s="90">
        <f>SUM($C$39:C310)</f>
        <v>90768.583803206813</v>
      </c>
      <c r="T310" s="81"/>
      <c r="U310" s="80">
        <f>SUM($CD$31:CD304)</f>
        <v>90768.583803206813</v>
      </c>
      <c r="V310" s="18"/>
      <c r="W310" s="18"/>
      <c r="X310" s="18"/>
      <c r="AC310" s="3" t="s">
        <v>45</v>
      </c>
      <c r="CB310">
        <f t="shared" si="116"/>
        <v>278</v>
      </c>
      <c r="CC310" s="2" t="str">
        <f t="shared" si="112"/>
        <v/>
      </c>
      <c r="CD310" s="4" t="str">
        <f t="shared" si="113"/>
        <v/>
      </c>
      <c r="CE310" s="1" t="str">
        <f t="shared" si="114"/>
        <v/>
      </c>
      <c r="CF310" s="4" t="str">
        <f t="shared" si="115"/>
        <v/>
      </c>
      <c r="CG310" s="4">
        <f t="shared" si="131"/>
        <v>0</v>
      </c>
      <c r="CH310" s="4">
        <f t="shared" si="117"/>
        <v>0</v>
      </c>
      <c r="CI310" s="4">
        <f t="shared" si="111"/>
        <v>0</v>
      </c>
      <c r="CK310" s="83">
        <f t="shared" si="128"/>
        <v>115.90001720436111</v>
      </c>
      <c r="CL310" s="1">
        <f t="shared" si="125"/>
        <v>1131.3016216755746</v>
      </c>
      <c r="CM310" s="1">
        <f t="shared" si="126"/>
        <v>1015.4016044712134</v>
      </c>
      <c r="CN310" s="83">
        <f t="shared" si="127"/>
        <v>85057.844797942395</v>
      </c>
      <c r="CO310" s="74">
        <f t="shared" si="109"/>
        <v>272</v>
      </c>
    </row>
    <row r="311" spans="1:93" hidden="1" x14ac:dyDescent="0.35">
      <c r="A311" s="74" t="str">
        <f t="shared" si="119"/>
        <v/>
      </c>
      <c r="B311" s="75" t="str">
        <f t="shared" si="120"/>
        <v/>
      </c>
      <c r="C311" s="76">
        <f t="shared" si="121"/>
        <v>0</v>
      </c>
      <c r="D311" s="77">
        <f t="shared" si="122"/>
        <v>0</v>
      </c>
      <c r="E311" s="76">
        <f t="shared" si="106"/>
        <v>0</v>
      </c>
      <c r="F311" s="76"/>
      <c r="G311" s="76">
        <f t="shared" si="110"/>
        <v>0</v>
      </c>
      <c r="H311" s="76">
        <f t="shared" si="123"/>
        <v>0</v>
      </c>
      <c r="I311" s="91">
        <f t="shared" si="124"/>
        <v>0</v>
      </c>
      <c r="J311" s="16"/>
      <c r="M311" s="95"/>
      <c r="N311" s="85"/>
      <c r="O311" s="87">
        <f t="shared" si="130"/>
        <v>0</v>
      </c>
      <c r="P311" s="41"/>
      <c r="Q311" s="80">
        <f t="shared" si="129"/>
        <v>0</v>
      </c>
      <c r="R311" s="18"/>
      <c r="S311" s="90">
        <f>SUM($C$39:C311)</f>
        <v>90768.583803206813</v>
      </c>
      <c r="T311" s="81"/>
      <c r="U311" s="80">
        <f>SUM($CD$31:CD305)</f>
        <v>90768.583803206813</v>
      </c>
      <c r="V311" s="18"/>
      <c r="W311" s="18"/>
      <c r="X311" s="18"/>
      <c r="AC311" s="3" t="s">
        <v>45</v>
      </c>
      <c r="CB311">
        <f t="shared" si="116"/>
        <v>279</v>
      </c>
      <c r="CC311" s="2" t="str">
        <f t="shared" si="112"/>
        <v/>
      </c>
      <c r="CD311" s="4" t="str">
        <f t="shared" si="113"/>
        <v/>
      </c>
      <c r="CE311" s="1" t="str">
        <f t="shared" si="114"/>
        <v/>
      </c>
      <c r="CF311" s="4" t="str">
        <f t="shared" si="115"/>
        <v/>
      </c>
      <c r="CG311" s="4">
        <f t="shared" si="131"/>
        <v>0</v>
      </c>
      <c r="CH311" s="4">
        <f t="shared" si="117"/>
        <v>0</v>
      </c>
      <c r="CI311" s="4">
        <f t="shared" si="111"/>
        <v>0</v>
      </c>
      <c r="CK311" s="83">
        <f t="shared" si="128"/>
        <v>114.5327507383405</v>
      </c>
      <c r="CL311" s="1">
        <f t="shared" si="125"/>
        <v>1131.3016216755746</v>
      </c>
      <c r="CM311" s="1">
        <f t="shared" si="126"/>
        <v>1016.7688709372341</v>
      </c>
      <c r="CN311" s="83">
        <f t="shared" si="127"/>
        <v>84041.075927005164</v>
      </c>
      <c r="CO311" s="74">
        <f t="shared" si="109"/>
        <v>273</v>
      </c>
    </row>
    <row r="312" spans="1:93" hidden="1" x14ac:dyDescent="0.35">
      <c r="A312" s="74" t="str">
        <f t="shared" si="119"/>
        <v/>
      </c>
      <c r="B312" s="75" t="str">
        <f t="shared" si="120"/>
        <v/>
      </c>
      <c r="C312" s="76">
        <f t="shared" si="121"/>
        <v>0</v>
      </c>
      <c r="D312" s="77">
        <f t="shared" si="122"/>
        <v>0</v>
      </c>
      <c r="E312" s="76">
        <f t="shared" si="106"/>
        <v>0</v>
      </c>
      <c r="F312" s="76"/>
      <c r="G312" s="76">
        <f t="shared" si="110"/>
        <v>0</v>
      </c>
      <c r="H312" s="76">
        <f t="shared" si="123"/>
        <v>0</v>
      </c>
      <c r="I312" s="91">
        <f t="shared" si="124"/>
        <v>0</v>
      </c>
      <c r="J312" s="16"/>
      <c r="M312" s="95"/>
      <c r="N312" s="85"/>
      <c r="O312" s="87">
        <f t="shared" si="130"/>
        <v>0</v>
      </c>
      <c r="P312" s="41"/>
      <c r="Q312" s="80">
        <f t="shared" si="129"/>
        <v>0</v>
      </c>
      <c r="R312" s="18"/>
      <c r="S312" s="90">
        <f>SUM($C$39:C312)</f>
        <v>90768.583803206813</v>
      </c>
      <c r="T312" s="81"/>
      <c r="U312" s="80">
        <f>SUM($CD$31:CD306)</f>
        <v>90768.583803206813</v>
      </c>
      <c r="V312" s="18"/>
      <c r="W312" s="18"/>
      <c r="X312" s="18"/>
      <c r="AC312" s="3" t="s">
        <v>45</v>
      </c>
      <c r="CB312">
        <f t="shared" si="116"/>
        <v>280</v>
      </c>
      <c r="CC312" s="2" t="str">
        <f t="shared" si="112"/>
        <v/>
      </c>
      <c r="CD312" s="4" t="str">
        <f t="shared" si="113"/>
        <v/>
      </c>
      <c r="CE312" s="1" t="str">
        <f t="shared" si="114"/>
        <v/>
      </c>
      <c r="CF312" s="4" t="str">
        <f t="shared" si="115"/>
        <v/>
      </c>
      <c r="CG312" s="4">
        <f t="shared" si="131"/>
        <v>0</v>
      </c>
      <c r="CH312" s="4">
        <f t="shared" si="117"/>
        <v>0</v>
      </c>
      <c r="CI312" s="4">
        <f t="shared" si="111"/>
        <v>0</v>
      </c>
      <c r="CK312" s="83">
        <f t="shared" si="128"/>
        <v>113.16364321004377</v>
      </c>
      <c r="CL312" s="1">
        <f t="shared" si="125"/>
        <v>1131.3016216755746</v>
      </c>
      <c r="CM312" s="1">
        <f t="shared" si="126"/>
        <v>1018.1379784655308</v>
      </c>
      <c r="CN312" s="83">
        <f t="shared" si="127"/>
        <v>83022.937948539635</v>
      </c>
      <c r="CO312" s="74">
        <f t="shared" si="109"/>
        <v>274</v>
      </c>
    </row>
    <row r="313" spans="1:93" hidden="1" x14ac:dyDescent="0.35">
      <c r="A313" s="74" t="str">
        <f t="shared" si="119"/>
        <v/>
      </c>
      <c r="B313" s="75" t="str">
        <f t="shared" si="120"/>
        <v/>
      </c>
      <c r="C313" s="76">
        <f t="shared" si="121"/>
        <v>0</v>
      </c>
      <c r="D313" s="77">
        <f t="shared" si="122"/>
        <v>0</v>
      </c>
      <c r="E313" s="76">
        <f t="shared" si="106"/>
        <v>0</v>
      </c>
      <c r="F313" s="76"/>
      <c r="G313" s="76">
        <f t="shared" si="110"/>
        <v>0</v>
      </c>
      <c r="H313" s="76">
        <f t="shared" si="123"/>
        <v>0</v>
      </c>
      <c r="I313" s="91">
        <f t="shared" si="124"/>
        <v>0</v>
      </c>
      <c r="J313" s="16"/>
      <c r="M313" s="95"/>
      <c r="N313" s="85"/>
      <c r="O313" s="87">
        <f t="shared" si="130"/>
        <v>0</v>
      </c>
      <c r="P313" s="41"/>
      <c r="Q313" s="80">
        <f t="shared" si="129"/>
        <v>0</v>
      </c>
      <c r="R313" s="18"/>
      <c r="S313" s="90">
        <f>SUM($C$39:C313)</f>
        <v>90768.583803206813</v>
      </c>
      <c r="T313" s="81"/>
      <c r="U313" s="80">
        <f>SUM($CD$31:CD307)</f>
        <v>90768.583803206813</v>
      </c>
      <c r="V313" s="18"/>
      <c r="W313" s="18"/>
      <c r="X313" s="18"/>
      <c r="AC313" s="3" t="s">
        <v>45</v>
      </c>
      <c r="CB313">
        <f t="shared" si="116"/>
        <v>281</v>
      </c>
      <c r="CC313" s="2" t="str">
        <f t="shared" si="112"/>
        <v/>
      </c>
      <c r="CD313" s="4" t="str">
        <f t="shared" si="113"/>
        <v/>
      </c>
      <c r="CE313" s="1" t="str">
        <f t="shared" si="114"/>
        <v/>
      </c>
      <c r="CF313" s="4" t="str">
        <f t="shared" si="115"/>
        <v/>
      </c>
      <c r="CG313" s="4">
        <f t="shared" si="131"/>
        <v>0</v>
      </c>
      <c r="CH313" s="4">
        <f t="shared" si="117"/>
        <v>0</v>
      </c>
      <c r="CI313" s="4">
        <f t="shared" si="111"/>
        <v>0</v>
      </c>
      <c r="CK313" s="83">
        <f t="shared" si="128"/>
        <v>111.79269214042941</v>
      </c>
      <c r="CL313" s="1">
        <f t="shared" si="125"/>
        <v>1131.3016216755746</v>
      </c>
      <c r="CM313" s="1">
        <f t="shared" si="126"/>
        <v>1019.5089295351452</v>
      </c>
      <c r="CN313" s="83">
        <f t="shared" si="127"/>
        <v>82003.429019004485</v>
      </c>
      <c r="CO313" s="74">
        <f t="shared" si="109"/>
        <v>275</v>
      </c>
    </row>
    <row r="314" spans="1:93" hidden="1" x14ac:dyDescent="0.35">
      <c r="A314" s="74" t="str">
        <f t="shared" si="119"/>
        <v/>
      </c>
      <c r="B314" s="75" t="str">
        <f t="shared" si="120"/>
        <v/>
      </c>
      <c r="C314" s="76">
        <f t="shared" si="121"/>
        <v>0</v>
      </c>
      <c r="D314" s="77">
        <f t="shared" si="122"/>
        <v>0</v>
      </c>
      <c r="E314" s="76">
        <f t="shared" si="106"/>
        <v>0</v>
      </c>
      <c r="F314" s="76"/>
      <c r="G314" s="76">
        <f t="shared" si="110"/>
        <v>0</v>
      </c>
      <c r="H314" s="76">
        <f t="shared" si="123"/>
        <v>0</v>
      </c>
      <c r="I314" s="91">
        <f t="shared" si="124"/>
        <v>0</v>
      </c>
      <c r="J314" s="16"/>
      <c r="M314" s="95"/>
      <c r="N314" s="85" t="s">
        <v>45</v>
      </c>
      <c r="O314" s="87">
        <f>CN636</f>
        <v>0</v>
      </c>
      <c r="P314" s="41"/>
      <c r="Q314" s="80">
        <f t="shared" si="129"/>
        <v>0</v>
      </c>
      <c r="R314" s="18"/>
      <c r="S314" s="90">
        <f>SUM($C$39:C314)</f>
        <v>90768.583803206813</v>
      </c>
      <c r="T314" s="81">
        <v>23</v>
      </c>
      <c r="U314" s="80">
        <f>SUM($CD$31:CD308)</f>
        <v>90768.583803206813</v>
      </c>
      <c r="V314" s="18"/>
      <c r="W314" s="18"/>
      <c r="X314" s="18"/>
      <c r="AC314" s="3" t="s">
        <v>45</v>
      </c>
      <c r="CB314">
        <f t="shared" si="116"/>
        <v>282</v>
      </c>
      <c r="CC314" s="2" t="str">
        <f t="shared" si="112"/>
        <v/>
      </c>
      <c r="CD314" s="4" t="str">
        <f t="shared" si="113"/>
        <v/>
      </c>
      <c r="CE314" s="1" t="str">
        <f t="shared" si="114"/>
        <v/>
      </c>
      <c r="CF314" s="4" t="str">
        <f t="shared" si="115"/>
        <v/>
      </c>
      <c r="CG314" s="4">
        <f t="shared" si="131"/>
        <v>0</v>
      </c>
      <c r="CH314" s="4">
        <f t="shared" si="117"/>
        <v>0</v>
      </c>
      <c r="CI314" s="4">
        <f t="shared" si="111"/>
        <v>0</v>
      </c>
      <c r="CK314" s="83">
        <f t="shared" si="128"/>
        <v>110.41989504711785</v>
      </c>
      <c r="CL314" s="1">
        <f t="shared" si="125"/>
        <v>1131.3016216755746</v>
      </c>
      <c r="CM314" s="1">
        <f t="shared" si="126"/>
        <v>1020.8817266284567</v>
      </c>
      <c r="CN314" s="83">
        <f t="shared" si="127"/>
        <v>80982.547292376024</v>
      </c>
      <c r="CO314" s="74">
        <f t="shared" si="109"/>
        <v>276</v>
      </c>
    </row>
    <row r="315" spans="1:93" hidden="1" x14ac:dyDescent="0.35">
      <c r="A315" s="74" t="str">
        <f t="shared" si="119"/>
        <v/>
      </c>
      <c r="B315" s="75" t="str">
        <f t="shared" si="120"/>
        <v/>
      </c>
      <c r="C315" s="76">
        <f t="shared" si="121"/>
        <v>0</v>
      </c>
      <c r="D315" s="77">
        <f t="shared" si="122"/>
        <v>0</v>
      </c>
      <c r="E315" s="76">
        <f t="shared" si="106"/>
        <v>0</v>
      </c>
      <c r="F315" s="76"/>
      <c r="G315" s="76">
        <f t="shared" si="110"/>
        <v>0</v>
      </c>
      <c r="H315" s="76">
        <f t="shared" si="123"/>
        <v>0</v>
      </c>
      <c r="I315" s="91">
        <f t="shared" si="124"/>
        <v>0</v>
      </c>
      <c r="J315" s="16"/>
      <c r="M315" s="95"/>
      <c r="N315" s="85"/>
      <c r="O315" s="87">
        <f>O314-($O$314-$O$326)/12</f>
        <v>0</v>
      </c>
      <c r="P315" s="41"/>
      <c r="Q315" s="80">
        <f t="shared" si="129"/>
        <v>0</v>
      </c>
      <c r="R315" s="18"/>
      <c r="S315" s="90">
        <f>SUM($C$39:C315)</f>
        <v>90768.583803206813</v>
      </c>
      <c r="T315" s="81"/>
      <c r="U315" s="80">
        <f>SUM($CD$31:CD309)</f>
        <v>90768.583803206813</v>
      </c>
      <c r="V315" s="18"/>
      <c r="W315" s="18"/>
      <c r="X315" s="18"/>
      <c r="AC315" s="3" t="s">
        <v>45</v>
      </c>
      <c r="CB315">
        <f t="shared" si="116"/>
        <v>283</v>
      </c>
      <c r="CC315" s="2" t="str">
        <f t="shared" si="112"/>
        <v/>
      </c>
      <c r="CD315" s="4" t="str">
        <f t="shared" si="113"/>
        <v/>
      </c>
      <c r="CE315" s="1" t="str">
        <f t="shared" si="114"/>
        <v/>
      </c>
      <c r="CF315" s="4" t="str">
        <f t="shared" si="115"/>
        <v/>
      </c>
      <c r="CG315" s="4">
        <f t="shared" si="131"/>
        <v>0</v>
      </c>
      <c r="CH315" s="4">
        <f t="shared" si="117"/>
        <v>0</v>
      </c>
      <c r="CI315" s="4">
        <f t="shared" si="111"/>
        <v>0</v>
      </c>
      <c r="CK315" s="83">
        <f t="shared" si="128"/>
        <v>109.04524944438688</v>
      </c>
      <c r="CL315" s="1">
        <f t="shared" si="125"/>
        <v>1131.3016216755746</v>
      </c>
      <c r="CM315" s="1">
        <f t="shared" si="126"/>
        <v>1022.2563722311877</v>
      </c>
      <c r="CN315" s="83">
        <f t="shared" si="127"/>
        <v>79960.290920144835</v>
      </c>
      <c r="CO315" s="74">
        <f t="shared" si="109"/>
        <v>277</v>
      </c>
    </row>
    <row r="316" spans="1:93" hidden="1" x14ac:dyDescent="0.35">
      <c r="A316" s="74" t="str">
        <f t="shared" si="119"/>
        <v/>
      </c>
      <c r="B316" s="75" t="str">
        <f t="shared" si="120"/>
        <v/>
      </c>
      <c r="C316" s="76">
        <f t="shared" si="121"/>
        <v>0</v>
      </c>
      <c r="D316" s="77">
        <f t="shared" si="122"/>
        <v>0</v>
      </c>
      <c r="E316" s="76">
        <f t="shared" si="106"/>
        <v>0</v>
      </c>
      <c r="F316" s="76"/>
      <c r="G316" s="76">
        <f t="shared" si="110"/>
        <v>0</v>
      </c>
      <c r="H316" s="76">
        <f t="shared" si="123"/>
        <v>0</v>
      </c>
      <c r="I316" s="91">
        <f t="shared" si="124"/>
        <v>0</v>
      </c>
      <c r="J316" s="16"/>
      <c r="M316" s="95"/>
      <c r="N316" s="85"/>
      <c r="O316" s="87">
        <f t="shared" ref="O316:O325" si="132">O315-($O$314-$O$326)/12</f>
        <v>0</v>
      </c>
      <c r="P316" s="41"/>
      <c r="Q316" s="80">
        <f t="shared" si="129"/>
        <v>0</v>
      </c>
      <c r="R316" s="18"/>
      <c r="S316" s="90">
        <f>SUM($C$39:C316)</f>
        <v>90768.583803206813</v>
      </c>
      <c r="T316" s="81"/>
      <c r="U316" s="80">
        <f>SUM($CD$31:CD310)</f>
        <v>90768.583803206813</v>
      </c>
      <c r="V316" s="18"/>
      <c r="W316" s="18"/>
      <c r="X316" s="18"/>
      <c r="AC316" s="3" t="s">
        <v>45</v>
      </c>
      <c r="CB316">
        <f t="shared" si="116"/>
        <v>284</v>
      </c>
      <c r="CC316" s="2" t="str">
        <f t="shared" si="112"/>
        <v/>
      </c>
      <c r="CD316" s="4" t="str">
        <f t="shared" si="113"/>
        <v/>
      </c>
      <c r="CE316" s="1" t="str">
        <f t="shared" si="114"/>
        <v/>
      </c>
      <c r="CF316" s="4" t="str">
        <f t="shared" si="115"/>
        <v/>
      </c>
      <c r="CG316" s="4">
        <f t="shared" si="131"/>
        <v>0</v>
      </c>
      <c r="CH316" s="4">
        <f t="shared" si="117"/>
        <v>0</v>
      </c>
      <c r="CI316" s="4">
        <f t="shared" si="111"/>
        <v>0</v>
      </c>
      <c r="CK316" s="83">
        <f t="shared" si="128"/>
        <v>107.66875284316724</v>
      </c>
      <c r="CL316" s="1">
        <f t="shared" si="125"/>
        <v>1131.3016216755746</v>
      </c>
      <c r="CM316" s="1">
        <f t="shared" si="126"/>
        <v>1023.6328688324073</v>
      </c>
      <c r="CN316" s="83">
        <f t="shared" si="127"/>
        <v>78936.658051312421</v>
      </c>
      <c r="CO316" s="74">
        <f t="shared" si="109"/>
        <v>278</v>
      </c>
    </row>
    <row r="317" spans="1:93" hidden="1" x14ac:dyDescent="0.35">
      <c r="A317" s="74" t="str">
        <f t="shared" si="119"/>
        <v/>
      </c>
      <c r="B317" s="75" t="str">
        <f t="shared" si="120"/>
        <v/>
      </c>
      <c r="C317" s="76">
        <f t="shared" si="121"/>
        <v>0</v>
      </c>
      <c r="D317" s="77">
        <f t="shared" si="122"/>
        <v>0</v>
      </c>
      <c r="E317" s="76">
        <f t="shared" si="106"/>
        <v>0</v>
      </c>
      <c r="F317" s="76"/>
      <c r="G317" s="76">
        <f t="shared" si="110"/>
        <v>0</v>
      </c>
      <c r="H317" s="76">
        <f t="shared" si="123"/>
        <v>0</v>
      </c>
      <c r="I317" s="91">
        <f t="shared" si="124"/>
        <v>0</v>
      </c>
      <c r="J317" s="16"/>
      <c r="M317" s="95"/>
      <c r="N317" s="85"/>
      <c r="O317" s="87">
        <f t="shared" si="132"/>
        <v>0</v>
      </c>
      <c r="P317" s="41"/>
      <c r="Q317" s="80">
        <f t="shared" si="129"/>
        <v>0</v>
      </c>
      <c r="R317" s="18"/>
      <c r="S317" s="90">
        <f>SUM($C$39:C317)</f>
        <v>90768.583803206813</v>
      </c>
      <c r="T317" s="81"/>
      <c r="U317" s="80">
        <f>SUM($CD$31:CD311)</f>
        <v>90768.583803206813</v>
      </c>
      <c r="V317" s="18"/>
      <c r="W317" s="18"/>
      <c r="X317" s="18"/>
      <c r="AC317" s="3" t="s">
        <v>45</v>
      </c>
      <c r="CB317">
        <f t="shared" si="116"/>
        <v>285</v>
      </c>
      <c r="CC317" s="2" t="str">
        <f t="shared" si="112"/>
        <v/>
      </c>
      <c r="CD317" s="4" t="str">
        <f t="shared" si="113"/>
        <v/>
      </c>
      <c r="CE317" s="1" t="str">
        <f t="shared" si="114"/>
        <v/>
      </c>
      <c r="CF317" s="4" t="str">
        <f t="shared" si="115"/>
        <v/>
      </c>
      <c r="CG317" s="4">
        <f t="shared" si="131"/>
        <v>0</v>
      </c>
      <c r="CH317" s="4">
        <f t="shared" si="117"/>
        <v>0</v>
      </c>
      <c r="CI317" s="4">
        <f t="shared" si="111"/>
        <v>0</v>
      </c>
      <c r="CK317" s="83">
        <f t="shared" si="128"/>
        <v>106.29040275103804</v>
      </c>
      <c r="CL317" s="1">
        <f t="shared" si="125"/>
        <v>1131.3016216755746</v>
      </c>
      <c r="CM317" s="1">
        <f t="shared" si="126"/>
        <v>1025.0112189245365</v>
      </c>
      <c r="CN317" s="83">
        <f t="shared" si="127"/>
        <v>77911.64683238788</v>
      </c>
      <c r="CO317" s="74">
        <f t="shared" si="109"/>
        <v>279</v>
      </c>
    </row>
    <row r="318" spans="1:93" hidden="1" x14ac:dyDescent="0.35">
      <c r="A318" s="74" t="str">
        <f t="shared" si="119"/>
        <v/>
      </c>
      <c r="B318" s="75" t="str">
        <f t="shared" si="120"/>
        <v/>
      </c>
      <c r="C318" s="76">
        <f t="shared" si="121"/>
        <v>0</v>
      </c>
      <c r="D318" s="77">
        <f t="shared" si="122"/>
        <v>0</v>
      </c>
      <c r="E318" s="76">
        <f t="shared" si="106"/>
        <v>0</v>
      </c>
      <c r="F318" s="76"/>
      <c r="G318" s="76">
        <f t="shared" si="110"/>
        <v>0</v>
      </c>
      <c r="H318" s="76">
        <f t="shared" si="123"/>
        <v>0</v>
      </c>
      <c r="I318" s="91">
        <f t="shared" si="124"/>
        <v>0</v>
      </c>
      <c r="J318" s="16"/>
      <c r="M318" s="95"/>
      <c r="N318" s="85"/>
      <c r="O318" s="87">
        <f t="shared" si="132"/>
        <v>0</v>
      </c>
      <c r="P318" s="41"/>
      <c r="Q318" s="80">
        <f t="shared" si="129"/>
        <v>0</v>
      </c>
      <c r="R318" s="18"/>
      <c r="S318" s="90">
        <f>SUM($C$39:C318)</f>
        <v>90768.583803206813</v>
      </c>
      <c r="T318" s="81"/>
      <c r="U318" s="80">
        <f>SUM($CD$31:CD312)</f>
        <v>90768.583803206813</v>
      </c>
      <c r="V318" s="18"/>
      <c r="W318" s="18"/>
      <c r="X318" s="18"/>
      <c r="AC318" s="3" t="s">
        <v>45</v>
      </c>
      <c r="CB318">
        <f t="shared" si="116"/>
        <v>286</v>
      </c>
      <c r="CC318" s="2" t="str">
        <f t="shared" si="112"/>
        <v/>
      </c>
      <c r="CD318" s="4" t="str">
        <f t="shared" si="113"/>
        <v/>
      </c>
      <c r="CE318" s="1" t="str">
        <f t="shared" si="114"/>
        <v/>
      </c>
      <c r="CF318" s="4" t="str">
        <f t="shared" si="115"/>
        <v/>
      </c>
      <c r="CG318" s="4">
        <f t="shared" si="131"/>
        <v>0</v>
      </c>
      <c r="CH318" s="4">
        <f t="shared" si="117"/>
        <v>0</v>
      </c>
      <c r="CI318" s="4">
        <f t="shared" si="111"/>
        <v>0</v>
      </c>
      <c r="CK318" s="83">
        <f t="shared" si="128"/>
        <v>104.91019667222228</v>
      </c>
      <c r="CL318" s="1">
        <f t="shared" si="125"/>
        <v>1131.3016216755746</v>
      </c>
      <c r="CM318" s="1">
        <f t="shared" si="126"/>
        <v>1026.3914250033522</v>
      </c>
      <c r="CN318" s="83">
        <f t="shared" si="127"/>
        <v>76885.255407384524</v>
      </c>
      <c r="CO318" s="74">
        <f t="shared" si="109"/>
        <v>280</v>
      </c>
    </row>
    <row r="319" spans="1:93" hidden="1" x14ac:dyDescent="0.35">
      <c r="A319" s="74" t="str">
        <f t="shared" si="119"/>
        <v/>
      </c>
      <c r="B319" s="75" t="str">
        <f t="shared" si="120"/>
        <v/>
      </c>
      <c r="C319" s="76">
        <f t="shared" si="121"/>
        <v>0</v>
      </c>
      <c r="D319" s="77">
        <f t="shared" si="122"/>
        <v>0</v>
      </c>
      <c r="E319" s="76">
        <f t="shared" si="106"/>
        <v>0</v>
      </c>
      <c r="F319" s="76"/>
      <c r="G319" s="76">
        <f t="shared" si="110"/>
        <v>0</v>
      </c>
      <c r="H319" s="76">
        <f t="shared" si="123"/>
        <v>0</v>
      </c>
      <c r="I319" s="91">
        <f t="shared" si="124"/>
        <v>0</v>
      </c>
      <c r="J319" s="16"/>
      <c r="M319" s="95"/>
      <c r="N319" s="85"/>
      <c r="O319" s="87">
        <f t="shared" si="132"/>
        <v>0</v>
      </c>
      <c r="P319" s="41"/>
      <c r="Q319" s="80">
        <f t="shared" si="129"/>
        <v>0</v>
      </c>
      <c r="R319" s="18"/>
      <c r="S319" s="90">
        <f>SUM($C$39:C319)</f>
        <v>90768.583803206813</v>
      </c>
      <c r="T319" s="81"/>
      <c r="U319" s="80">
        <f>SUM($CD$31:CD313)</f>
        <v>90768.583803206813</v>
      </c>
      <c r="V319" s="18"/>
      <c r="W319" s="18"/>
      <c r="X319" s="18"/>
      <c r="AC319" s="3" t="s">
        <v>45</v>
      </c>
      <c r="CB319">
        <f t="shared" si="116"/>
        <v>287</v>
      </c>
      <c r="CC319" s="2" t="str">
        <f t="shared" si="112"/>
        <v/>
      </c>
      <c r="CD319" s="4" t="str">
        <f t="shared" si="113"/>
        <v/>
      </c>
      <c r="CE319" s="1" t="str">
        <f t="shared" si="114"/>
        <v/>
      </c>
      <c r="CF319" s="4" t="str">
        <f t="shared" si="115"/>
        <v/>
      </c>
      <c r="CG319" s="4">
        <f t="shared" si="131"/>
        <v>0</v>
      </c>
      <c r="CH319" s="4">
        <f t="shared" si="117"/>
        <v>0</v>
      </c>
      <c r="CI319" s="4">
        <f t="shared" si="111"/>
        <v>0</v>
      </c>
      <c r="CK319" s="83">
        <f t="shared" si="128"/>
        <v>103.52813210758235</v>
      </c>
      <c r="CL319" s="1">
        <f t="shared" si="125"/>
        <v>1131.3016216755746</v>
      </c>
      <c r="CM319" s="1">
        <f t="shared" si="126"/>
        <v>1027.7734895679921</v>
      </c>
      <c r="CN319" s="83">
        <f t="shared" si="127"/>
        <v>75857.481917816534</v>
      </c>
      <c r="CO319" s="74">
        <f t="shared" si="109"/>
        <v>281</v>
      </c>
    </row>
    <row r="320" spans="1:93" hidden="1" x14ac:dyDescent="0.35">
      <c r="A320" s="74" t="str">
        <f t="shared" si="119"/>
        <v/>
      </c>
      <c r="B320" s="75" t="str">
        <f t="shared" si="120"/>
        <v/>
      </c>
      <c r="C320" s="76">
        <f t="shared" si="121"/>
        <v>0</v>
      </c>
      <c r="D320" s="77">
        <f t="shared" si="122"/>
        <v>0</v>
      </c>
      <c r="E320" s="76">
        <f t="shared" si="106"/>
        <v>0</v>
      </c>
      <c r="F320" s="76"/>
      <c r="G320" s="76">
        <f t="shared" si="110"/>
        <v>0</v>
      </c>
      <c r="H320" s="76">
        <f t="shared" si="123"/>
        <v>0</v>
      </c>
      <c r="I320" s="91">
        <f t="shared" si="124"/>
        <v>0</v>
      </c>
      <c r="J320" s="16"/>
      <c r="M320" s="95"/>
      <c r="N320" s="85"/>
      <c r="O320" s="87">
        <f t="shared" si="132"/>
        <v>0</v>
      </c>
      <c r="P320" s="41"/>
      <c r="Q320" s="80">
        <f t="shared" si="129"/>
        <v>0</v>
      </c>
      <c r="R320" s="18"/>
      <c r="S320" s="90">
        <f>SUM($C$39:C320)</f>
        <v>90768.583803206813</v>
      </c>
      <c r="T320" s="81"/>
      <c r="U320" s="80">
        <f>SUM($CD$31:CD314)</f>
        <v>90768.583803206813</v>
      </c>
      <c r="V320" s="18"/>
      <c r="W320" s="18"/>
      <c r="X320" s="18"/>
      <c r="AC320" s="3" t="s">
        <v>45</v>
      </c>
      <c r="CB320">
        <f t="shared" si="116"/>
        <v>288</v>
      </c>
      <c r="CC320" s="2" t="str">
        <f t="shared" si="112"/>
        <v/>
      </c>
      <c r="CD320" s="4" t="str">
        <f t="shared" si="113"/>
        <v/>
      </c>
      <c r="CE320" s="1" t="str">
        <f t="shared" si="114"/>
        <v/>
      </c>
      <c r="CF320" s="4" t="str">
        <f t="shared" si="115"/>
        <v/>
      </c>
      <c r="CG320" s="4">
        <f t="shared" si="131"/>
        <v>0</v>
      </c>
      <c r="CH320" s="4">
        <f t="shared" si="117"/>
        <v>0</v>
      </c>
      <c r="CI320" s="4">
        <f t="shared" si="111"/>
        <v>0</v>
      </c>
      <c r="CK320" s="83">
        <f t="shared" si="128"/>
        <v>102.14420655461547</v>
      </c>
      <c r="CL320" s="1">
        <f t="shared" si="125"/>
        <v>1131.3016216755746</v>
      </c>
      <c r="CM320" s="1">
        <f t="shared" si="126"/>
        <v>1029.1574151209591</v>
      </c>
      <c r="CN320" s="83">
        <f t="shared" si="127"/>
        <v>74828.32450269557</v>
      </c>
      <c r="CO320" s="74">
        <f t="shared" si="109"/>
        <v>282</v>
      </c>
    </row>
    <row r="321" spans="1:93" hidden="1" x14ac:dyDescent="0.35">
      <c r="A321" s="74" t="str">
        <f t="shared" si="119"/>
        <v/>
      </c>
      <c r="B321" s="75" t="str">
        <f t="shared" si="120"/>
        <v/>
      </c>
      <c r="C321" s="76">
        <f t="shared" si="121"/>
        <v>0</v>
      </c>
      <c r="D321" s="77">
        <f t="shared" si="122"/>
        <v>0</v>
      </c>
      <c r="E321" s="76">
        <f t="shared" si="106"/>
        <v>0</v>
      </c>
      <c r="F321" s="76"/>
      <c r="G321" s="76">
        <f t="shared" si="110"/>
        <v>0</v>
      </c>
      <c r="H321" s="76">
        <f t="shared" si="123"/>
        <v>0</v>
      </c>
      <c r="I321" s="91">
        <f t="shared" si="124"/>
        <v>0</v>
      </c>
      <c r="J321" s="16"/>
      <c r="M321" s="95"/>
      <c r="N321" s="85"/>
      <c r="O321" s="87">
        <f t="shared" si="132"/>
        <v>0</v>
      </c>
      <c r="P321" s="41"/>
      <c r="Q321" s="80">
        <f t="shared" si="129"/>
        <v>0</v>
      </c>
      <c r="R321" s="18"/>
      <c r="S321" s="90">
        <f>SUM($C$39:C321)</f>
        <v>90768.583803206813</v>
      </c>
      <c r="T321" s="81"/>
      <c r="U321" s="80">
        <f>SUM($CD$31:CD315)</f>
        <v>90768.583803206813</v>
      </c>
      <c r="V321" s="18"/>
      <c r="W321" s="18"/>
      <c r="X321" s="18"/>
      <c r="AC321" s="3" t="s">
        <v>45</v>
      </c>
      <c r="CB321">
        <f t="shared" si="116"/>
        <v>289</v>
      </c>
      <c r="CC321" s="2" t="str">
        <f t="shared" si="112"/>
        <v/>
      </c>
      <c r="CD321" s="4" t="str">
        <f t="shared" si="113"/>
        <v/>
      </c>
      <c r="CE321" s="1" t="str">
        <f t="shared" si="114"/>
        <v/>
      </c>
      <c r="CF321" s="4" t="str">
        <f t="shared" si="115"/>
        <v/>
      </c>
      <c r="CG321" s="4">
        <f t="shared" si="131"/>
        <v>0</v>
      </c>
      <c r="CH321" s="4">
        <f t="shared" si="117"/>
        <v>0</v>
      </c>
      <c r="CI321" s="4">
        <f t="shared" si="111"/>
        <v>0</v>
      </c>
      <c r="CK321" s="83">
        <f t="shared" si="128"/>
        <v>100.7584175074491</v>
      </c>
      <c r="CL321" s="1">
        <f t="shared" si="125"/>
        <v>1131.3016216755746</v>
      </c>
      <c r="CM321" s="1">
        <f t="shared" si="126"/>
        <v>1030.5432041681254</v>
      </c>
      <c r="CN321" s="83">
        <f t="shared" si="127"/>
        <v>73797.78129852745</v>
      </c>
      <c r="CO321" s="74">
        <f t="shared" si="109"/>
        <v>283</v>
      </c>
    </row>
    <row r="322" spans="1:93" hidden="1" x14ac:dyDescent="0.35">
      <c r="A322" s="74" t="str">
        <f t="shared" si="119"/>
        <v/>
      </c>
      <c r="B322" s="75" t="str">
        <f t="shared" si="120"/>
        <v/>
      </c>
      <c r="C322" s="76">
        <f t="shared" si="121"/>
        <v>0</v>
      </c>
      <c r="D322" s="77">
        <f t="shared" si="122"/>
        <v>0</v>
      </c>
      <c r="E322" s="76">
        <f t="shared" si="106"/>
        <v>0</v>
      </c>
      <c r="F322" s="76"/>
      <c r="G322" s="76">
        <f t="shared" si="110"/>
        <v>0</v>
      </c>
      <c r="H322" s="76">
        <f t="shared" si="123"/>
        <v>0</v>
      </c>
      <c r="I322" s="91">
        <f t="shared" si="124"/>
        <v>0</v>
      </c>
      <c r="J322" s="16"/>
      <c r="M322" s="95"/>
      <c r="N322" s="85"/>
      <c r="O322" s="87">
        <f t="shared" si="132"/>
        <v>0</v>
      </c>
      <c r="P322" s="41"/>
      <c r="Q322" s="80">
        <f t="shared" si="129"/>
        <v>0</v>
      </c>
      <c r="R322" s="18"/>
      <c r="S322" s="90">
        <f>SUM($C$39:C322)</f>
        <v>90768.583803206813</v>
      </c>
      <c r="T322" s="81"/>
      <c r="U322" s="80">
        <f>SUM($CD$31:CD316)</f>
        <v>90768.583803206813</v>
      </c>
      <c r="V322" s="18"/>
      <c r="W322" s="18"/>
      <c r="X322" s="18"/>
      <c r="AC322" s="3" t="s">
        <v>45</v>
      </c>
      <c r="CB322">
        <f t="shared" si="116"/>
        <v>290</v>
      </c>
      <c r="CC322" s="2" t="str">
        <f t="shared" si="112"/>
        <v/>
      </c>
      <c r="CD322" s="4" t="str">
        <f t="shared" si="113"/>
        <v/>
      </c>
      <c r="CE322" s="1" t="str">
        <f t="shared" si="114"/>
        <v/>
      </c>
      <c r="CF322" s="4" t="str">
        <f t="shared" si="115"/>
        <v/>
      </c>
      <c r="CG322" s="4">
        <f t="shared" si="131"/>
        <v>0</v>
      </c>
      <c r="CH322" s="4">
        <f t="shared" si="117"/>
        <v>0</v>
      </c>
      <c r="CI322" s="4">
        <f t="shared" si="111"/>
        <v>0</v>
      </c>
      <c r="CK322" s="83">
        <f t="shared" si="128"/>
        <v>99.37076245683663</v>
      </c>
      <c r="CL322" s="1">
        <f t="shared" si="125"/>
        <v>1131.3016216755746</v>
      </c>
      <c r="CM322" s="1">
        <f t="shared" si="126"/>
        <v>1031.9308592187379</v>
      </c>
      <c r="CN322" s="83">
        <f t="shared" si="127"/>
        <v>72765.850439308706</v>
      </c>
      <c r="CO322" s="74">
        <f t="shared" si="109"/>
        <v>284</v>
      </c>
    </row>
    <row r="323" spans="1:93" hidden="1" x14ac:dyDescent="0.35">
      <c r="A323" s="74" t="str">
        <f t="shared" si="119"/>
        <v/>
      </c>
      <c r="B323" s="75" t="str">
        <f t="shared" si="120"/>
        <v/>
      </c>
      <c r="C323" s="76">
        <f t="shared" si="121"/>
        <v>0</v>
      </c>
      <c r="D323" s="77">
        <f t="shared" si="122"/>
        <v>0</v>
      </c>
      <c r="E323" s="76">
        <f t="shared" si="106"/>
        <v>0</v>
      </c>
      <c r="F323" s="76"/>
      <c r="G323" s="76">
        <f t="shared" si="110"/>
        <v>0</v>
      </c>
      <c r="H323" s="76">
        <f t="shared" si="123"/>
        <v>0</v>
      </c>
      <c r="I323" s="91">
        <f t="shared" si="124"/>
        <v>0</v>
      </c>
      <c r="J323" s="16"/>
      <c r="M323" s="95"/>
      <c r="N323" s="85"/>
      <c r="O323" s="87">
        <f t="shared" si="132"/>
        <v>0</v>
      </c>
      <c r="P323" s="41"/>
      <c r="Q323" s="80">
        <f t="shared" si="129"/>
        <v>0</v>
      </c>
      <c r="R323" s="18"/>
      <c r="S323" s="90">
        <f>SUM($C$39:C323)</f>
        <v>90768.583803206813</v>
      </c>
      <c r="T323" s="81"/>
      <c r="U323" s="80">
        <f>SUM($CD$31:CD317)</f>
        <v>90768.583803206813</v>
      </c>
      <c r="V323" s="18"/>
      <c r="W323" s="18"/>
      <c r="X323" s="18"/>
      <c r="AC323" s="3" t="s">
        <v>45</v>
      </c>
      <c r="CB323">
        <f t="shared" si="116"/>
        <v>291</v>
      </c>
      <c r="CC323" s="2" t="str">
        <f t="shared" si="112"/>
        <v/>
      </c>
      <c r="CD323" s="4" t="str">
        <f t="shared" si="113"/>
        <v/>
      </c>
      <c r="CE323" s="1" t="str">
        <f t="shared" si="114"/>
        <v/>
      </c>
      <c r="CF323" s="4" t="str">
        <f t="shared" si="115"/>
        <v/>
      </c>
      <c r="CG323" s="4">
        <f t="shared" si="131"/>
        <v>0</v>
      </c>
      <c r="CH323" s="4">
        <f t="shared" si="117"/>
        <v>0</v>
      </c>
      <c r="CI323" s="4">
        <f t="shared" si="111"/>
        <v>0</v>
      </c>
      <c r="CK323" s="83">
        <f t="shared" si="128"/>
        <v>97.981238890152497</v>
      </c>
      <c r="CL323" s="1">
        <f t="shared" si="125"/>
        <v>1131.3016216755746</v>
      </c>
      <c r="CM323" s="1">
        <f t="shared" si="126"/>
        <v>1033.320382785422</v>
      </c>
      <c r="CN323" s="83">
        <f t="shared" si="127"/>
        <v>71732.53005652329</v>
      </c>
      <c r="CO323" s="74">
        <f t="shared" si="109"/>
        <v>285</v>
      </c>
    </row>
    <row r="324" spans="1:93" hidden="1" x14ac:dyDescent="0.35">
      <c r="A324" s="74" t="str">
        <f t="shared" si="119"/>
        <v/>
      </c>
      <c r="B324" s="75" t="str">
        <f t="shared" si="120"/>
        <v/>
      </c>
      <c r="C324" s="76">
        <f t="shared" si="121"/>
        <v>0</v>
      </c>
      <c r="D324" s="77">
        <f t="shared" si="122"/>
        <v>0</v>
      </c>
      <c r="E324" s="76">
        <f t="shared" si="106"/>
        <v>0</v>
      </c>
      <c r="F324" s="76"/>
      <c r="G324" s="76">
        <f t="shared" si="110"/>
        <v>0</v>
      </c>
      <c r="H324" s="76">
        <f t="shared" si="123"/>
        <v>0</v>
      </c>
      <c r="I324" s="91">
        <f t="shared" si="124"/>
        <v>0</v>
      </c>
      <c r="J324" s="16"/>
      <c r="M324" s="95"/>
      <c r="N324" s="85"/>
      <c r="O324" s="87">
        <f t="shared" si="132"/>
        <v>0</v>
      </c>
      <c r="P324" s="41"/>
      <c r="Q324" s="80">
        <f t="shared" si="129"/>
        <v>0</v>
      </c>
      <c r="R324" s="18"/>
      <c r="S324" s="90">
        <f>SUM($C$39:C324)</f>
        <v>90768.583803206813</v>
      </c>
      <c r="T324" s="81"/>
      <c r="U324" s="80">
        <f>SUM($CD$31:CD318)</f>
        <v>90768.583803206813</v>
      </c>
      <c r="V324" s="18"/>
      <c r="W324" s="18"/>
      <c r="X324" s="18"/>
      <c r="AC324" s="3" t="s">
        <v>45</v>
      </c>
      <c r="CB324">
        <f t="shared" si="116"/>
        <v>292</v>
      </c>
      <c r="CC324" s="2" t="str">
        <f t="shared" si="112"/>
        <v/>
      </c>
      <c r="CD324" s="4" t="str">
        <f t="shared" si="113"/>
        <v/>
      </c>
      <c r="CE324" s="1" t="str">
        <f t="shared" si="114"/>
        <v/>
      </c>
      <c r="CF324" s="4" t="str">
        <f t="shared" si="115"/>
        <v/>
      </c>
      <c r="CG324" s="4">
        <f t="shared" si="131"/>
        <v>0</v>
      </c>
      <c r="CH324" s="4">
        <f t="shared" si="117"/>
        <v>0</v>
      </c>
      <c r="CI324" s="4">
        <f t="shared" si="111"/>
        <v>0</v>
      </c>
      <c r="CK324" s="83">
        <f t="shared" si="128"/>
        <v>96.589844291387962</v>
      </c>
      <c r="CL324" s="1">
        <f t="shared" si="125"/>
        <v>1131.3016216755746</v>
      </c>
      <c r="CM324" s="1">
        <f t="shared" si="126"/>
        <v>1034.7117773841867</v>
      </c>
      <c r="CN324" s="83">
        <f t="shared" si="127"/>
        <v>70697.818279139101</v>
      </c>
      <c r="CO324" s="74">
        <f t="shared" si="109"/>
        <v>286</v>
      </c>
    </row>
    <row r="325" spans="1:93" hidden="1" x14ac:dyDescent="0.35">
      <c r="A325" s="74" t="str">
        <f t="shared" si="119"/>
        <v/>
      </c>
      <c r="B325" s="75" t="str">
        <f t="shared" si="120"/>
        <v/>
      </c>
      <c r="C325" s="76">
        <f t="shared" si="121"/>
        <v>0</v>
      </c>
      <c r="D325" s="77">
        <f t="shared" si="122"/>
        <v>0</v>
      </c>
      <c r="E325" s="76">
        <f t="shared" si="106"/>
        <v>0</v>
      </c>
      <c r="F325" s="76"/>
      <c r="G325" s="76">
        <f t="shared" si="110"/>
        <v>0</v>
      </c>
      <c r="H325" s="76">
        <f t="shared" si="123"/>
        <v>0</v>
      </c>
      <c r="I325" s="91">
        <f t="shared" si="124"/>
        <v>0</v>
      </c>
      <c r="J325" s="16"/>
      <c r="M325" s="95"/>
      <c r="N325" s="85"/>
      <c r="O325" s="87">
        <f t="shared" si="132"/>
        <v>0</v>
      </c>
      <c r="P325" s="41"/>
      <c r="Q325" s="80">
        <f t="shared" si="129"/>
        <v>0</v>
      </c>
      <c r="R325" s="18"/>
      <c r="S325" s="90">
        <f>SUM($C$39:C325)</f>
        <v>90768.583803206813</v>
      </c>
      <c r="T325" s="81"/>
      <c r="U325" s="80">
        <f>SUM($CD$31:CD319)</f>
        <v>90768.583803206813</v>
      </c>
      <c r="V325" s="18"/>
      <c r="W325" s="18"/>
      <c r="X325" s="18"/>
      <c r="AC325" s="3" t="s">
        <v>45</v>
      </c>
      <c r="CB325">
        <f t="shared" si="116"/>
        <v>293</v>
      </c>
      <c r="CC325" s="2" t="str">
        <f t="shared" si="112"/>
        <v/>
      </c>
      <c r="CD325" s="4" t="str">
        <f t="shared" si="113"/>
        <v/>
      </c>
      <c r="CE325" s="1" t="str">
        <f t="shared" si="114"/>
        <v/>
      </c>
      <c r="CF325" s="4" t="str">
        <f t="shared" si="115"/>
        <v/>
      </c>
      <c r="CG325" s="4">
        <f t="shared" si="131"/>
        <v>0</v>
      </c>
      <c r="CH325" s="4">
        <f t="shared" si="117"/>
        <v>0</v>
      </c>
      <c r="CI325" s="4">
        <f t="shared" si="111"/>
        <v>0</v>
      </c>
      <c r="CK325" s="83">
        <f t="shared" si="128"/>
        <v>95.196576141146338</v>
      </c>
      <c r="CL325" s="1">
        <f t="shared" si="125"/>
        <v>1131.3016216755746</v>
      </c>
      <c r="CM325" s="1">
        <f t="shared" si="126"/>
        <v>1036.1050455344282</v>
      </c>
      <c r="CN325" s="83">
        <f t="shared" si="127"/>
        <v>69661.713233604678</v>
      </c>
      <c r="CO325" s="74">
        <f t="shared" si="109"/>
        <v>287</v>
      </c>
    </row>
    <row r="326" spans="1:93" hidden="1" x14ac:dyDescent="0.35">
      <c r="A326" s="74" t="str">
        <f t="shared" si="119"/>
        <v/>
      </c>
      <c r="B326" s="75" t="str">
        <f t="shared" si="120"/>
        <v/>
      </c>
      <c r="C326" s="76">
        <f t="shared" si="121"/>
        <v>0</v>
      </c>
      <c r="D326" s="77">
        <f t="shared" si="122"/>
        <v>0</v>
      </c>
      <c r="E326" s="76">
        <f t="shared" si="106"/>
        <v>0</v>
      </c>
      <c r="F326" s="76"/>
      <c r="G326" s="76">
        <f t="shared" si="110"/>
        <v>0</v>
      </c>
      <c r="H326" s="76">
        <f t="shared" si="123"/>
        <v>0</v>
      </c>
      <c r="I326" s="91">
        <f t="shared" si="124"/>
        <v>0</v>
      </c>
      <c r="J326" s="16"/>
      <c r="M326" s="95"/>
      <c r="N326" s="85" t="s">
        <v>45</v>
      </c>
      <c r="O326" s="87">
        <f>CN662</f>
        <v>0</v>
      </c>
      <c r="P326" s="41"/>
      <c r="Q326" s="80">
        <f t="shared" si="129"/>
        <v>0</v>
      </c>
      <c r="R326" s="18"/>
      <c r="S326" s="90">
        <f>SUM($C$39:C326)</f>
        <v>90768.583803206813</v>
      </c>
      <c r="T326" s="81">
        <v>24</v>
      </c>
      <c r="U326" s="80">
        <f>SUM($CD$31:CD320)</f>
        <v>90768.583803206813</v>
      </c>
      <c r="V326" s="18"/>
      <c r="W326" s="18"/>
      <c r="X326" s="18"/>
      <c r="AC326" s="3" t="s">
        <v>45</v>
      </c>
      <c r="CB326">
        <f t="shared" si="116"/>
        <v>294</v>
      </c>
      <c r="CC326" s="2" t="str">
        <f t="shared" si="112"/>
        <v/>
      </c>
      <c r="CD326" s="4" t="str">
        <f t="shared" si="113"/>
        <v/>
      </c>
      <c r="CE326" s="1" t="str">
        <f t="shared" si="114"/>
        <v/>
      </c>
      <c r="CF326" s="4" t="str">
        <f t="shared" si="115"/>
        <v/>
      </c>
      <c r="CG326" s="4">
        <f t="shared" si="131"/>
        <v>0</v>
      </c>
      <c r="CH326" s="4">
        <f t="shared" si="117"/>
        <v>0</v>
      </c>
      <c r="CI326" s="4">
        <f t="shared" si="111"/>
        <v>0</v>
      </c>
      <c r="CK326" s="83">
        <f t="shared" si="128"/>
        <v>93.801431916638521</v>
      </c>
      <c r="CL326" s="1">
        <f t="shared" si="125"/>
        <v>1131.3016216755746</v>
      </c>
      <c r="CM326" s="1">
        <f t="shared" si="126"/>
        <v>1037.5001897589361</v>
      </c>
      <c r="CN326" s="83">
        <f t="shared" si="127"/>
        <v>68624.213043845739</v>
      </c>
      <c r="CO326" s="74">
        <f t="shared" si="109"/>
        <v>288</v>
      </c>
    </row>
    <row r="327" spans="1:93" hidden="1" x14ac:dyDescent="0.35">
      <c r="A327" s="74" t="str">
        <f t="shared" si="119"/>
        <v/>
      </c>
      <c r="B327" s="75" t="str">
        <f t="shared" si="120"/>
        <v/>
      </c>
      <c r="C327" s="76">
        <f t="shared" si="121"/>
        <v>0</v>
      </c>
      <c r="D327" s="77">
        <f t="shared" si="122"/>
        <v>0</v>
      </c>
      <c r="E327" s="76">
        <f t="shared" si="106"/>
        <v>0</v>
      </c>
      <c r="F327" s="76"/>
      <c r="G327" s="76">
        <f t="shared" si="110"/>
        <v>0</v>
      </c>
      <c r="H327" s="76">
        <f t="shared" si="123"/>
        <v>0</v>
      </c>
      <c r="I327" s="91">
        <f t="shared" si="124"/>
        <v>0</v>
      </c>
      <c r="J327" s="16"/>
      <c r="M327" s="95"/>
      <c r="N327" s="85"/>
      <c r="O327" s="87">
        <f>O326-($O$326-$O$338)/12</f>
        <v>0</v>
      </c>
      <c r="P327" s="41"/>
      <c r="Q327" s="80">
        <f t="shared" si="129"/>
        <v>0</v>
      </c>
      <c r="R327" s="18"/>
      <c r="S327" s="90">
        <f>SUM($C$39:C327)</f>
        <v>90768.583803206813</v>
      </c>
      <c r="T327" s="81"/>
      <c r="U327" s="80">
        <f>SUM($CD$31:CD321)</f>
        <v>90768.583803206813</v>
      </c>
      <c r="V327" s="18"/>
      <c r="W327" s="18"/>
      <c r="X327" s="18"/>
      <c r="AC327" s="3" t="s">
        <v>45</v>
      </c>
      <c r="CB327">
        <f t="shared" si="116"/>
        <v>295</v>
      </c>
      <c r="CC327" s="2" t="str">
        <f t="shared" si="112"/>
        <v/>
      </c>
      <c r="CD327" s="4" t="str">
        <f t="shared" si="113"/>
        <v/>
      </c>
      <c r="CE327" s="1" t="str">
        <f t="shared" si="114"/>
        <v/>
      </c>
      <c r="CF327" s="4" t="str">
        <f t="shared" si="115"/>
        <v/>
      </c>
      <c r="CG327" s="4">
        <f t="shared" si="131"/>
        <v>0</v>
      </c>
      <c r="CH327" s="4">
        <f t="shared" si="117"/>
        <v>0</v>
      </c>
      <c r="CI327" s="4">
        <f t="shared" si="111"/>
        <v>0</v>
      </c>
      <c r="CK327" s="83">
        <f t="shared" si="128"/>
        <v>92.404409091678403</v>
      </c>
      <c r="CL327" s="1">
        <f t="shared" si="125"/>
        <v>1131.3016216755746</v>
      </c>
      <c r="CM327" s="1">
        <f t="shared" si="126"/>
        <v>1038.8972125838961</v>
      </c>
      <c r="CN327" s="83">
        <f t="shared" si="127"/>
        <v>67585.315831261847</v>
      </c>
      <c r="CO327" s="74">
        <f t="shared" si="109"/>
        <v>289</v>
      </c>
    </row>
    <row r="328" spans="1:93" hidden="1" x14ac:dyDescent="0.35">
      <c r="A328" s="74" t="str">
        <f t="shared" si="119"/>
        <v/>
      </c>
      <c r="B328" s="75" t="str">
        <f t="shared" si="120"/>
        <v/>
      </c>
      <c r="C328" s="76">
        <f t="shared" si="121"/>
        <v>0</v>
      </c>
      <c r="D328" s="77">
        <f t="shared" si="122"/>
        <v>0</v>
      </c>
      <c r="E328" s="76">
        <f t="shared" si="106"/>
        <v>0</v>
      </c>
      <c r="F328" s="76"/>
      <c r="G328" s="76">
        <f t="shared" si="110"/>
        <v>0</v>
      </c>
      <c r="H328" s="76">
        <f t="shared" si="123"/>
        <v>0</v>
      </c>
      <c r="I328" s="91">
        <f t="shared" si="124"/>
        <v>0</v>
      </c>
      <c r="J328" s="16"/>
      <c r="M328" s="95"/>
      <c r="N328" s="85"/>
      <c r="O328" s="87">
        <f t="shared" ref="O328:O337" si="133">O327-($O$326-$O$338)/12</f>
        <v>0</v>
      </c>
      <c r="P328" s="41"/>
      <c r="Q328" s="80">
        <f t="shared" si="129"/>
        <v>0</v>
      </c>
      <c r="R328" s="18"/>
      <c r="S328" s="90">
        <f>SUM($C$39:C328)</f>
        <v>90768.583803206813</v>
      </c>
      <c r="T328" s="81"/>
      <c r="U328" s="80">
        <f>SUM($CD$31:CD322)</f>
        <v>90768.583803206813</v>
      </c>
      <c r="V328" s="18"/>
      <c r="W328" s="18"/>
      <c r="X328" s="18"/>
      <c r="AC328" s="3" t="s">
        <v>45</v>
      </c>
      <c r="CB328">
        <f t="shared" si="116"/>
        <v>296</v>
      </c>
      <c r="CC328" s="2" t="str">
        <f t="shared" si="112"/>
        <v/>
      </c>
      <c r="CD328" s="4" t="str">
        <f t="shared" si="113"/>
        <v/>
      </c>
      <c r="CE328" s="1" t="str">
        <f t="shared" si="114"/>
        <v/>
      </c>
      <c r="CF328" s="4" t="str">
        <f t="shared" si="115"/>
        <v/>
      </c>
      <c r="CG328" s="4">
        <f t="shared" si="131"/>
        <v>0</v>
      </c>
      <c r="CH328" s="4">
        <f t="shared" si="117"/>
        <v>0</v>
      </c>
      <c r="CI328" s="4">
        <f t="shared" si="111"/>
        <v>0</v>
      </c>
      <c r="CK328" s="83">
        <f t="shared" si="128"/>
        <v>91.005505136678281</v>
      </c>
      <c r="CL328" s="1">
        <f t="shared" si="125"/>
        <v>1131.3016216755746</v>
      </c>
      <c r="CM328" s="1">
        <f t="shared" si="126"/>
        <v>1040.2961165388963</v>
      </c>
      <c r="CN328" s="83">
        <f t="shared" si="127"/>
        <v>66545.019714722948</v>
      </c>
      <c r="CO328" s="74">
        <f t="shared" si="109"/>
        <v>290</v>
      </c>
    </row>
    <row r="329" spans="1:93" hidden="1" x14ac:dyDescent="0.35">
      <c r="A329" s="74" t="str">
        <f t="shared" si="119"/>
        <v/>
      </c>
      <c r="B329" s="75" t="str">
        <f t="shared" si="120"/>
        <v/>
      </c>
      <c r="C329" s="76">
        <f t="shared" si="121"/>
        <v>0</v>
      </c>
      <c r="D329" s="77">
        <f t="shared" si="122"/>
        <v>0</v>
      </c>
      <c r="E329" s="76">
        <f t="shared" ref="E329:E392" si="134">IF(D329&lt;I328,IF(I328&lt;1,"",$E$14),IF(D329&lt;E328,0,D329-(I328+C329)))</f>
        <v>0</v>
      </c>
      <c r="F329" s="76"/>
      <c r="G329" s="76">
        <f t="shared" si="110"/>
        <v>0</v>
      </c>
      <c r="H329" s="76">
        <f t="shared" si="123"/>
        <v>0</v>
      </c>
      <c r="I329" s="91">
        <f t="shared" si="124"/>
        <v>0</v>
      </c>
      <c r="J329" s="16"/>
      <c r="M329" s="95"/>
      <c r="N329" s="85"/>
      <c r="O329" s="87">
        <f t="shared" si="133"/>
        <v>0</v>
      </c>
      <c r="P329" s="41"/>
      <c r="Q329" s="80">
        <f t="shared" si="129"/>
        <v>0</v>
      </c>
      <c r="R329" s="18"/>
      <c r="S329" s="90">
        <f>SUM($C$39:C329)</f>
        <v>90768.583803206813</v>
      </c>
      <c r="T329" s="81"/>
      <c r="U329" s="80">
        <f>SUM($CD$31:CD323)</f>
        <v>90768.583803206813</v>
      </c>
      <c r="V329" s="18"/>
      <c r="W329" s="18"/>
      <c r="X329" s="18"/>
      <c r="AC329" s="3" t="s">
        <v>45</v>
      </c>
      <c r="CB329">
        <f t="shared" si="116"/>
        <v>297</v>
      </c>
      <c r="CC329" s="2" t="str">
        <f t="shared" si="112"/>
        <v/>
      </c>
      <c r="CD329" s="4" t="str">
        <f t="shared" si="113"/>
        <v/>
      </c>
      <c r="CE329" s="1" t="str">
        <f t="shared" si="114"/>
        <v/>
      </c>
      <c r="CF329" s="4" t="str">
        <f t="shared" si="115"/>
        <v/>
      </c>
      <c r="CG329" s="4">
        <f t="shared" si="131"/>
        <v>0</v>
      </c>
      <c r="CH329" s="4">
        <f t="shared" si="117"/>
        <v>0</v>
      </c>
      <c r="CI329" s="4">
        <f t="shared" si="111"/>
        <v>0</v>
      </c>
      <c r="CK329" s="83">
        <f t="shared" si="128"/>
        <v>89.604717518644307</v>
      </c>
      <c r="CL329" s="1">
        <f t="shared" si="125"/>
        <v>1131.3016216755746</v>
      </c>
      <c r="CM329" s="1">
        <f t="shared" si="126"/>
        <v>1041.6969041569303</v>
      </c>
      <c r="CN329" s="83">
        <f t="shared" si="127"/>
        <v>65503.322810566016</v>
      </c>
      <c r="CO329" s="74">
        <f t="shared" si="109"/>
        <v>291</v>
      </c>
    </row>
    <row r="330" spans="1:93" hidden="1" x14ac:dyDescent="0.35">
      <c r="A330" s="74" t="str">
        <f t="shared" si="119"/>
        <v/>
      </c>
      <c r="B330" s="75" t="str">
        <f t="shared" si="120"/>
        <v/>
      </c>
      <c r="C330" s="76">
        <f t="shared" si="121"/>
        <v>0</v>
      </c>
      <c r="D330" s="77">
        <f t="shared" si="122"/>
        <v>0</v>
      </c>
      <c r="E330" s="76">
        <f t="shared" si="134"/>
        <v>0</v>
      </c>
      <c r="F330" s="76"/>
      <c r="G330" s="76">
        <f t="shared" si="110"/>
        <v>0</v>
      </c>
      <c r="H330" s="76">
        <f t="shared" si="123"/>
        <v>0</v>
      </c>
      <c r="I330" s="91">
        <f t="shared" si="124"/>
        <v>0</v>
      </c>
      <c r="J330" s="16"/>
      <c r="M330" s="95"/>
      <c r="N330" s="85"/>
      <c r="O330" s="87">
        <f t="shared" si="133"/>
        <v>0</v>
      </c>
      <c r="P330" s="41"/>
      <c r="Q330" s="80">
        <f t="shared" si="129"/>
        <v>0</v>
      </c>
      <c r="R330" s="18"/>
      <c r="S330" s="90">
        <f>SUM($C$39:C330)</f>
        <v>90768.583803206813</v>
      </c>
      <c r="T330" s="81"/>
      <c r="U330" s="80">
        <f>SUM($CD$31:CD324)</f>
        <v>90768.583803206813</v>
      </c>
      <c r="V330" s="18"/>
      <c r="W330" s="18"/>
      <c r="X330" s="18"/>
      <c r="AC330" s="3" t="s">
        <v>45</v>
      </c>
      <c r="CB330">
        <f t="shared" si="116"/>
        <v>298</v>
      </c>
      <c r="CC330" s="2" t="str">
        <f t="shared" si="112"/>
        <v/>
      </c>
      <c r="CD330" s="4" t="str">
        <f t="shared" si="113"/>
        <v/>
      </c>
      <c r="CE330" s="1" t="str">
        <f t="shared" si="114"/>
        <v/>
      </c>
      <c r="CF330" s="4" t="str">
        <f t="shared" si="115"/>
        <v/>
      </c>
      <c r="CG330" s="4">
        <f t="shared" si="131"/>
        <v>0</v>
      </c>
      <c r="CH330" s="4">
        <f t="shared" si="117"/>
        <v>0</v>
      </c>
      <c r="CI330" s="4">
        <f t="shared" si="111"/>
        <v>0</v>
      </c>
      <c r="CK330" s="83">
        <f t="shared" si="128"/>
        <v>88.202043701171874</v>
      </c>
      <c r="CL330" s="1">
        <f t="shared" si="125"/>
        <v>1131.3016216755746</v>
      </c>
      <c r="CM330" s="1">
        <f t="shared" si="126"/>
        <v>1043.0995779744026</v>
      </c>
      <c r="CN330" s="83">
        <f t="shared" si="127"/>
        <v>64460.223232591612</v>
      </c>
      <c r="CO330" s="74">
        <f t="shared" si="109"/>
        <v>292</v>
      </c>
    </row>
    <row r="331" spans="1:93" hidden="1" x14ac:dyDescent="0.35">
      <c r="A331" s="74" t="str">
        <f t="shared" si="119"/>
        <v/>
      </c>
      <c r="B331" s="75" t="str">
        <f t="shared" si="120"/>
        <v/>
      </c>
      <c r="C331" s="76">
        <f t="shared" si="121"/>
        <v>0</v>
      </c>
      <c r="D331" s="77">
        <f t="shared" si="122"/>
        <v>0</v>
      </c>
      <c r="E331" s="76">
        <f t="shared" si="134"/>
        <v>0</v>
      </c>
      <c r="F331" s="76"/>
      <c r="G331" s="76">
        <f t="shared" si="110"/>
        <v>0</v>
      </c>
      <c r="H331" s="76">
        <f t="shared" si="123"/>
        <v>0</v>
      </c>
      <c r="I331" s="91">
        <f t="shared" si="124"/>
        <v>0</v>
      </c>
      <c r="J331" s="16"/>
      <c r="M331" s="95"/>
      <c r="N331" s="85"/>
      <c r="O331" s="87">
        <f t="shared" si="133"/>
        <v>0</v>
      </c>
      <c r="P331" s="41"/>
      <c r="Q331" s="80">
        <f t="shared" si="129"/>
        <v>0</v>
      </c>
      <c r="R331" s="18"/>
      <c r="S331" s="90">
        <f>SUM($C$39:C331)</f>
        <v>90768.583803206813</v>
      </c>
      <c r="T331" s="81"/>
      <c r="U331" s="80">
        <f>SUM($CD$31:CD325)</f>
        <v>90768.583803206813</v>
      </c>
      <c r="V331" s="18"/>
      <c r="W331" s="18"/>
      <c r="X331" s="18"/>
      <c r="AC331" s="3" t="s">
        <v>45</v>
      </c>
      <c r="CB331">
        <f t="shared" si="116"/>
        <v>299</v>
      </c>
      <c r="CC331" s="2" t="str">
        <f t="shared" si="112"/>
        <v/>
      </c>
      <c r="CD331" s="4" t="str">
        <f t="shared" si="113"/>
        <v/>
      </c>
      <c r="CE331" s="1" t="str">
        <f t="shared" si="114"/>
        <v/>
      </c>
      <c r="CF331" s="4" t="str">
        <f t="shared" si="115"/>
        <v/>
      </c>
      <c r="CG331" s="4">
        <f t="shared" si="131"/>
        <v>0</v>
      </c>
      <c r="CH331" s="4">
        <f t="shared" si="117"/>
        <v>0</v>
      </c>
      <c r="CI331" s="4">
        <f t="shared" si="111"/>
        <v>0</v>
      </c>
      <c r="CK331" s="83">
        <f t="shared" si="128"/>
        <v>86.797481144441065</v>
      </c>
      <c r="CL331" s="1">
        <f t="shared" si="125"/>
        <v>1131.3016216755746</v>
      </c>
      <c r="CM331" s="1">
        <f t="shared" si="126"/>
        <v>1044.5041405311335</v>
      </c>
      <c r="CN331" s="83">
        <f t="shared" si="127"/>
        <v>63415.719092060477</v>
      </c>
      <c r="CO331" s="74">
        <f t="shared" si="109"/>
        <v>293</v>
      </c>
    </row>
    <row r="332" spans="1:93" hidden="1" x14ac:dyDescent="0.35">
      <c r="A332" s="74" t="str">
        <f t="shared" si="119"/>
        <v/>
      </c>
      <c r="B332" s="75" t="str">
        <f t="shared" si="120"/>
        <v/>
      </c>
      <c r="C332" s="76">
        <f t="shared" si="121"/>
        <v>0</v>
      </c>
      <c r="D332" s="77">
        <f t="shared" si="122"/>
        <v>0</v>
      </c>
      <c r="E332" s="76">
        <f t="shared" si="134"/>
        <v>0</v>
      </c>
      <c r="F332" s="76"/>
      <c r="G332" s="76">
        <f t="shared" si="110"/>
        <v>0</v>
      </c>
      <c r="H332" s="76">
        <f t="shared" si="123"/>
        <v>0</v>
      </c>
      <c r="I332" s="91">
        <f t="shared" si="124"/>
        <v>0</v>
      </c>
      <c r="J332" s="16"/>
      <c r="M332" s="95"/>
      <c r="N332" s="85"/>
      <c r="O332" s="87">
        <f t="shared" si="133"/>
        <v>0</v>
      </c>
      <c r="P332" s="41"/>
      <c r="Q332" s="80">
        <f t="shared" si="129"/>
        <v>0</v>
      </c>
      <c r="R332" s="18"/>
      <c r="S332" s="90">
        <f>SUM($C$39:C332)</f>
        <v>90768.583803206813</v>
      </c>
      <c r="T332" s="81"/>
      <c r="U332" s="80">
        <f>SUM($CD$31:CD326)</f>
        <v>90768.583803206813</v>
      </c>
      <c r="V332" s="18"/>
      <c r="W332" s="18"/>
      <c r="X332" s="18"/>
      <c r="AC332" s="3" t="s">
        <v>45</v>
      </c>
      <c r="CB332">
        <f t="shared" si="116"/>
        <v>300</v>
      </c>
      <c r="CC332" s="2" t="str">
        <f t="shared" si="112"/>
        <v/>
      </c>
      <c r="CD332" s="4" t="str">
        <f t="shared" si="113"/>
        <v/>
      </c>
      <c r="CE332" s="1" t="str">
        <f t="shared" si="114"/>
        <v/>
      </c>
      <c r="CF332" s="4" t="str">
        <f t="shared" si="115"/>
        <v/>
      </c>
      <c r="CG332" s="4">
        <f t="shared" si="131"/>
        <v>0</v>
      </c>
      <c r="CH332" s="4">
        <f t="shared" si="117"/>
        <v>0</v>
      </c>
      <c r="CI332" s="4">
        <f t="shared" si="111"/>
        <v>0</v>
      </c>
      <c r="CK332" s="83">
        <f t="shared" si="128"/>
        <v>85.391027305211992</v>
      </c>
      <c r="CL332" s="1">
        <f t="shared" si="125"/>
        <v>1131.3016216755746</v>
      </c>
      <c r="CM332" s="1">
        <f t="shared" si="126"/>
        <v>1045.9105943703626</v>
      </c>
      <c r="CN332" s="83">
        <f t="shared" si="127"/>
        <v>62369.808497690115</v>
      </c>
      <c r="CO332" s="74">
        <f t="shared" si="109"/>
        <v>294</v>
      </c>
    </row>
    <row r="333" spans="1:93" hidden="1" x14ac:dyDescent="0.35">
      <c r="A333" s="74" t="str">
        <f t="shared" si="119"/>
        <v/>
      </c>
      <c r="B333" s="75" t="str">
        <f t="shared" si="120"/>
        <v/>
      </c>
      <c r="C333" s="76">
        <f t="shared" si="121"/>
        <v>0</v>
      </c>
      <c r="D333" s="77">
        <f t="shared" si="122"/>
        <v>0</v>
      </c>
      <c r="E333" s="76">
        <f t="shared" si="134"/>
        <v>0</v>
      </c>
      <c r="F333" s="76"/>
      <c r="G333" s="76">
        <f t="shared" si="110"/>
        <v>0</v>
      </c>
      <c r="H333" s="76">
        <f t="shared" si="123"/>
        <v>0</v>
      </c>
      <c r="I333" s="91">
        <f t="shared" si="124"/>
        <v>0</v>
      </c>
      <c r="J333" s="16"/>
      <c r="M333" s="95"/>
      <c r="N333" s="85"/>
      <c r="O333" s="87">
        <f t="shared" si="133"/>
        <v>0</v>
      </c>
      <c r="P333" s="41"/>
      <c r="Q333" s="80">
        <f t="shared" si="129"/>
        <v>0</v>
      </c>
      <c r="R333" s="18"/>
      <c r="S333" s="90">
        <f>SUM($C$39:C333)</f>
        <v>90768.583803206813</v>
      </c>
      <c r="T333" s="81"/>
      <c r="U333" s="80">
        <f>SUM($CD$31:CD327)</f>
        <v>90768.583803206813</v>
      </c>
      <c r="V333" s="18"/>
      <c r="W333" s="18"/>
      <c r="X333" s="18"/>
      <c r="AC333" s="3" t="s">
        <v>45</v>
      </c>
      <c r="CB333">
        <f t="shared" si="116"/>
        <v>301</v>
      </c>
      <c r="CC333" s="2" t="str">
        <f t="shared" si="112"/>
        <v/>
      </c>
      <c r="CD333" s="4" t="str">
        <f t="shared" si="113"/>
        <v/>
      </c>
      <c r="CE333" s="1" t="str">
        <f t="shared" si="114"/>
        <v/>
      </c>
      <c r="CF333" s="4" t="str">
        <f t="shared" si="115"/>
        <v/>
      </c>
      <c r="CG333" s="4">
        <f t="shared" si="131"/>
        <v>0</v>
      </c>
      <c r="CH333" s="4">
        <f t="shared" si="117"/>
        <v>0</v>
      </c>
      <c r="CI333" s="4">
        <f t="shared" si="111"/>
        <v>0</v>
      </c>
      <c r="CK333" s="83">
        <f t="shared" si="128"/>
        <v>83.982679636820237</v>
      </c>
      <c r="CL333" s="1">
        <f t="shared" si="125"/>
        <v>1131.3016216755746</v>
      </c>
      <c r="CM333" s="1">
        <f t="shared" si="126"/>
        <v>1047.3189420387544</v>
      </c>
      <c r="CN333" s="83">
        <f t="shared" si="127"/>
        <v>61322.489555651358</v>
      </c>
      <c r="CO333" s="74">
        <f t="shared" si="109"/>
        <v>295</v>
      </c>
    </row>
    <row r="334" spans="1:93" hidden="1" x14ac:dyDescent="0.35">
      <c r="A334" s="74" t="str">
        <f t="shared" si="119"/>
        <v/>
      </c>
      <c r="B334" s="75" t="str">
        <f t="shared" si="120"/>
        <v/>
      </c>
      <c r="C334" s="76">
        <f t="shared" si="121"/>
        <v>0</v>
      </c>
      <c r="D334" s="77">
        <f t="shared" si="122"/>
        <v>0</v>
      </c>
      <c r="E334" s="76">
        <f t="shared" si="134"/>
        <v>0</v>
      </c>
      <c r="F334" s="76"/>
      <c r="G334" s="76">
        <f t="shared" si="110"/>
        <v>0</v>
      </c>
      <c r="H334" s="76">
        <f t="shared" si="123"/>
        <v>0</v>
      </c>
      <c r="I334" s="91">
        <f t="shared" si="124"/>
        <v>0</v>
      </c>
      <c r="J334" s="16"/>
      <c r="M334" s="95"/>
      <c r="N334" s="85"/>
      <c r="O334" s="87">
        <f t="shared" si="133"/>
        <v>0</v>
      </c>
      <c r="P334" s="41"/>
      <c r="Q334" s="80">
        <f t="shared" si="129"/>
        <v>0</v>
      </c>
      <c r="R334" s="18"/>
      <c r="S334" s="90">
        <f>SUM($C$39:C334)</f>
        <v>90768.583803206813</v>
      </c>
      <c r="T334" s="81"/>
      <c r="U334" s="80">
        <f>SUM($CD$31:CD328)</f>
        <v>90768.583803206813</v>
      </c>
      <c r="V334" s="18"/>
      <c r="W334" s="18"/>
      <c r="X334" s="18"/>
      <c r="AC334" s="3" t="s">
        <v>45</v>
      </c>
      <c r="CB334">
        <f t="shared" si="116"/>
        <v>302</v>
      </c>
      <c r="CC334" s="2" t="str">
        <f t="shared" si="112"/>
        <v/>
      </c>
      <c r="CD334" s="4" t="str">
        <f t="shared" si="113"/>
        <v/>
      </c>
      <c r="CE334" s="1" t="str">
        <f t="shared" si="114"/>
        <v/>
      </c>
      <c r="CF334" s="4" t="str">
        <f t="shared" si="115"/>
        <v/>
      </c>
      <c r="CG334" s="4">
        <f t="shared" si="131"/>
        <v>0</v>
      </c>
      <c r="CH334" s="4">
        <f t="shared" si="117"/>
        <v>0</v>
      </c>
      <c r="CI334" s="4">
        <f t="shared" si="111"/>
        <v>0</v>
      </c>
      <c r="CK334" s="83">
        <f t="shared" si="128"/>
        <v>82.572435589172215</v>
      </c>
      <c r="CL334" s="1">
        <f t="shared" si="125"/>
        <v>1131.3016216755746</v>
      </c>
      <c r="CM334" s="1">
        <f t="shared" si="126"/>
        <v>1048.7291860864023</v>
      </c>
      <c r="CN334" s="83">
        <f t="shared" si="127"/>
        <v>60273.76036956496</v>
      </c>
      <c r="CO334" s="74">
        <f t="shared" si="109"/>
        <v>296</v>
      </c>
    </row>
    <row r="335" spans="1:93" hidden="1" x14ac:dyDescent="0.35">
      <c r="A335" s="74" t="str">
        <f t="shared" si="119"/>
        <v/>
      </c>
      <c r="B335" s="75" t="str">
        <f t="shared" si="120"/>
        <v/>
      </c>
      <c r="C335" s="76">
        <f t="shared" si="121"/>
        <v>0</v>
      </c>
      <c r="D335" s="77">
        <f t="shared" si="122"/>
        <v>0</v>
      </c>
      <c r="E335" s="76">
        <f t="shared" si="134"/>
        <v>0</v>
      </c>
      <c r="F335" s="76"/>
      <c r="G335" s="76">
        <f t="shared" si="110"/>
        <v>0</v>
      </c>
      <c r="H335" s="76">
        <f t="shared" si="123"/>
        <v>0</v>
      </c>
      <c r="I335" s="91">
        <f t="shared" si="124"/>
        <v>0</v>
      </c>
      <c r="J335" s="16"/>
      <c r="M335" s="95"/>
      <c r="N335" s="85"/>
      <c r="O335" s="87">
        <f t="shared" si="133"/>
        <v>0</v>
      </c>
      <c r="P335" s="41"/>
      <c r="Q335" s="80">
        <f t="shared" si="129"/>
        <v>0</v>
      </c>
      <c r="R335" s="18"/>
      <c r="S335" s="90">
        <f>SUM($C$39:C335)</f>
        <v>90768.583803206813</v>
      </c>
      <c r="T335" s="81"/>
      <c r="U335" s="80">
        <f>SUM($CD$31:CD329)</f>
        <v>90768.583803206813</v>
      </c>
      <c r="V335" s="18"/>
      <c r="W335" s="18"/>
      <c r="X335" s="18"/>
      <c r="AC335" s="3" t="s">
        <v>45</v>
      </c>
      <c r="CB335">
        <f t="shared" si="116"/>
        <v>303</v>
      </c>
      <c r="CC335" s="2" t="str">
        <f t="shared" si="112"/>
        <v/>
      </c>
      <c r="CD335" s="4" t="str">
        <f t="shared" si="113"/>
        <v/>
      </c>
      <c r="CE335" s="1" t="str">
        <f t="shared" si="114"/>
        <v/>
      </c>
      <c r="CF335" s="4" t="str">
        <f t="shared" si="115"/>
        <v/>
      </c>
      <c r="CG335" s="4">
        <f t="shared" si="131"/>
        <v>0</v>
      </c>
      <c r="CH335" s="4">
        <f t="shared" si="117"/>
        <v>0</v>
      </c>
      <c r="CI335" s="4">
        <f t="shared" si="111"/>
        <v>0</v>
      </c>
      <c r="CK335" s="83">
        <f t="shared" si="128"/>
        <v>81.16029260874059</v>
      </c>
      <c r="CL335" s="1">
        <f t="shared" si="125"/>
        <v>1131.3016216755746</v>
      </c>
      <c r="CM335" s="1">
        <f t="shared" si="126"/>
        <v>1050.141329066834</v>
      </c>
      <c r="CN335" s="83">
        <f t="shared" si="127"/>
        <v>59223.619040498124</v>
      </c>
      <c r="CO335" s="74">
        <f t="shared" si="109"/>
        <v>297</v>
      </c>
    </row>
    <row r="336" spans="1:93" hidden="1" x14ac:dyDescent="0.35">
      <c r="A336" s="74" t="str">
        <f t="shared" si="119"/>
        <v/>
      </c>
      <c r="B336" s="75" t="str">
        <f t="shared" si="120"/>
        <v/>
      </c>
      <c r="C336" s="76">
        <f t="shared" si="121"/>
        <v>0</v>
      </c>
      <c r="D336" s="77">
        <f t="shared" si="122"/>
        <v>0</v>
      </c>
      <c r="E336" s="76">
        <f t="shared" si="134"/>
        <v>0</v>
      </c>
      <c r="F336" s="76"/>
      <c r="G336" s="76">
        <f t="shared" si="110"/>
        <v>0</v>
      </c>
      <c r="H336" s="76">
        <f t="shared" si="123"/>
        <v>0</v>
      </c>
      <c r="I336" s="91">
        <f t="shared" si="124"/>
        <v>0</v>
      </c>
      <c r="J336" s="16"/>
      <c r="M336" s="95"/>
      <c r="N336" s="85"/>
      <c r="O336" s="87">
        <f t="shared" si="133"/>
        <v>0</v>
      </c>
      <c r="P336" s="41"/>
      <c r="Q336" s="80">
        <f t="shared" si="129"/>
        <v>0</v>
      </c>
      <c r="R336" s="18"/>
      <c r="S336" s="90">
        <f>SUM($C$39:C336)</f>
        <v>90768.583803206813</v>
      </c>
      <c r="T336" s="81"/>
      <c r="U336" s="80">
        <f>SUM($CD$31:CD330)</f>
        <v>90768.583803206813</v>
      </c>
      <c r="V336" s="18"/>
      <c r="W336" s="18"/>
      <c r="X336" s="18"/>
      <c r="AC336" s="3" t="s">
        <v>45</v>
      </c>
      <c r="CB336">
        <f t="shared" si="116"/>
        <v>304</v>
      </c>
      <c r="CC336" s="2" t="str">
        <f t="shared" si="112"/>
        <v/>
      </c>
      <c r="CD336" s="4" t="str">
        <f t="shared" si="113"/>
        <v/>
      </c>
      <c r="CE336" s="1" t="str">
        <f t="shared" si="114"/>
        <v/>
      </c>
      <c r="CF336" s="4" t="str">
        <f t="shared" si="115"/>
        <v/>
      </c>
      <c r="CG336" s="4">
        <f t="shared" si="131"/>
        <v>0</v>
      </c>
      <c r="CH336" s="4">
        <f t="shared" si="117"/>
        <v>0</v>
      </c>
      <c r="CI336" s="4">
        <f t="shared" si="111"/>
        <v>0</v>
      </c>
      <c r="CK336" s="83">
        <f t="shared" si="128"/>
        <v>79.746248138559636</v>
      </c>
      <c r="CL336" s="1">
        <f t="shared" si="125"/>
        <v>1131.3016216755746</v>
      </c>
      <c r="CM336" s="1">
        <f t="shared" si="126"/>
        <v>1051.5553735370149</v>
      </c>
      <c r="CN336" s="83">
        <f t="shared" si="127"/>
        <v>58172.063666961112</v>
      </c>
      <c r="CO336" s="74">
        <f t="shared" si="109"/>
        <v>298</v>
      </c>
    </row>
    <row r="337" spans="1:93" hidden="1" x14ac:dyDescent="0.35">
      <c r="A337" s="74" t="str">
        <f t="shared" si="119"/>
        <v/>
      </c>
      <c r="B337" s="75" t="str">
        <f t="shared" si="120"/>
        <v/>
      </c>
      <c r="C337" s="76">
        <f t="shared" si="121"/>
        <v>0</v>
      </c>
      <c r="D337" s="77">
        <f t="shared" si="122"/>
        <v>0</v>
      </c>
      <c r="E337" s="76">
        <f t="shared" si="134"/>
        <v>0</v>
      </c>
      <c r="F337" s="76"/>
      <c r="G337" s="76">
        <f t="shared" si="110"/>
        <v>0</v>
      </c>
      <c r="H337" s="76">
        <f t="shared" si="123"/>
        <v>0</v>
      </c>
      <c r="I337" s="91">
        <f t="shared" si="124"/>
        <v>0</v>
      </c>
      <c r="J337" s="16"/>
      <c r="M337" s="95"/>
      <c r="N337" s="85"/>
      <c r="O337" s="87">
        <f t="shared" si="133"/>
        <v>0</v>
      </c>
      <c r="P337" s="41"/>
      <c r="Q337" s="80">
        <f t="shared" si="129"/>
        <v>0</v>
      </c>
      <c r="R337" s="18"/>
      <c r="S337" s="90">
        <f>SUM($C$39:C337)</f>
        <v>90768.583803206813</v>
      </c>
      <c r="T337" s="81"/>
      <c r="U337" s="80">
        <f>SUM($CD$31:CD331)</f>
        <v>90768.583803206813</v>
      </c>
      <c r="V337" s="18"/>
      <c r="W337" s="18"/>
      <c r="X337" s="18"/>
      <c r="AC337" s="3" t="s">
        <v>45</v>
      </c>
      <c r="CB337">
        <f t="shared" si="116"/>
        <v>305</v>
      </c>
      <c r="CC337" s="2" t="str">
        <f t="shared" si="112"/>
        <v/>
      </c>
      <c r="CD337" s="4" t="str">
        <f t="shared" si="113"/>
        <v/>
      </c>
      <c r="CE337" s="1" t="str">
        <f t="shared" si="114"/>
        <v/>
      </c>
      <c r="CF337" s="4" t="str">
        <f t="shared" si="115"/>
        <v/>
      </c>
      <c r="CG337" s="4">
        <f t="shared" si="131"/>
        <v>0</v>
      </c>
      <c r="CH337" s="4">
        <f t="shared" si="117"/>
        <v>0</v>
      </c>
      <c r="CI337" s="4">
        <f t="shared" si="111"/>
        <v>0</v>
      </c>
      <c r="CK337" s="83">
        <f t="shared" si="128"/>
        <v>78.330299618220565</v>
      </c>
      <c r="CL337" s="1">
        <f t="shared" si="125"/>
        <v>1131.3016216755746</v>
      </c>
      <c r="CM337" s="1">
        <f t="shared" si="126"/>
        <v>1052.971322057354</v>
      </c>
      <c r="CN337" s="83">
        <f t="shared" si="127"/>
        <v>57119.092344903758</v>
      </c>
      <c r="CO337" s="74">
        <f t="shared" si="109"/>
        <v>299</v>
      </c>
    </row>
    <row r="338" spans="1:93" hidden="1" x14ac:dyDescent="0.35">
      <c r="A338" s="74" t="str">
        <f t="shared" si="119"/>
        <v/>
      </c>
      <c r="B338" s="75" t="str">
        <f t="shared" si="120"/>
        <v/>
      </c>
      <c r="C338" s="76">
        <f t="shared" si="121"/>
        <v>0</v>
      </c>
      <c r="D338" s="77">
        <f t="shared" si="122"/>
        <v>0</v>
      </c>
      <c r="E338" s="76">
        <f t="shared" si="134"/>
        <v>0</v>
      </c>
      <c r="F338" s="76"/>
      <c r="G338" s="76">
        <f t="shared" si="110"/>
        <v>0</v>
      </c>
      <c r="H338" s="76">
        <f t="shared" si="123"/>
        <v>0</v>
      </c>
      <c r="I338" s="91">
        <f t="shared" si="124"/>
        <v>0</v>
      </c>
      <c r="J338" s="16"/>
      <c r="M338" s="95"/>
      <c r="N338" s="85">
        <v>25</v>
      </c>
      <c r="O338" s="87">
        <f>CN688</f>
        <v>0</v>
      </c>
      <c r="P338" s="41"/>
      <c r="Q338" s="80">
        <f t="shared" si="129"/>
        <v>0</v>
      </c>
      <c r="R338" s="18"/>
      <c r="S338" s="90">
        <f>SUM($C$39:C338)</f>
        <v>90768.583803206813</v>
      </c>
      <c r="T338" s="81">
        <v>25</v>
      </c>
      <c r="U338" s="80">
        <f>SUM($CD$31:CD332)</f>
        <v>90768.583803206813</v>
      </c>
      <c r="V338" s="18"/>
      <c r="W338" s="18"/>
      <c r="X338" s="18"/>
      <c r="AC338" s="3" t="s">
        <v>45</v>
      </c>
      <c r="CB338">
        <f t="shared" si="116"/>
        <v>306</v>
      </c>
      <c r="CC338" s="2" t="str">
        <f t="shared" si="112"/>
        <v/>
      </c>
      <c r="CD338" s="4" t="str">
        <f t="shared" si="113"/>
        <v/>
      </c>
      <c r="CE338" s="1" t="str">
        <f t="shared" si="114"/>
        <v/>
      </c>
      <c r="CF338" s="4" t="str">
        <f t="shared" si="115"/>
        <v/>
      </c>
      <c r="CG338" s="4">
        <f t="shared" si="131"/>
        <v>0</v>
      </c>
      <c r="CH338" s="4">
        <f t="shared" si="117"/>
        <v>0</v>
      </c>
      <c r="CI338" s="4">
        <f t="shared" si="111"/>
        <v>0</v>
      </c>
      <c r="CK338" s="83">
        <f t="shared" si="128"/>
        <v>76.912444483866935</v>
      </c>
      <c r="CL338" s="1">
        <f t="shared" si="125"/>
        <v>1131.3016216755746</v>
      </c>
      <c r="CM338" s="1">
        <f t="shared" si="126"/>
        <v>1054.3891771917076</v>
      </c>
      <c r="CN338" s="83">
        <f t="shared" si="127"/>
        <v>56064.703167712054</v>
      </c>
      <c r="CO338" s="74">
        <f t="shared" si="109"/>
        <v>300</v>
      </c>
    </row>
    <row r="339" spans="1:93" hidden="1" x14ac:dyDescent="0.35">
      <c r="A339" s="74" t="str">
        <f t="shared" si="119"/>
        <v/>
      </c>
      <c r="B339" s="75" t="str">
        <f t="shared" si="120"/>
        <v/>
      </c>
      <c r="C339" s="76">
        <f t="shared" si="121"/>
        <v>0</v>
      </c>
      <c r="D339" s="77">
        <f t="shared" si="122"/>
        <v>0</v>
      </c>
      <c r="E339" s="76">
        <f t="shared" si="134"/>
        <v>0</v>
      </c>
      <c r="F339" s="76"/>
      <c r="G339" s="76">
        <f t="shared" si="110"/>
        <v>0</v>
      </c>
      <c r="H339" s="76">
        <f t="shared" si="123"/>
        <v>0</v>
      </c>
      <c r="I339" s="91">
        <f t="shared" si="124"/>
        <v>0</v>
      </c>
      <c r="J339" s="16"/>
      <c r="M339" s="95"/>
      <c r="N339" s="85"/>
      <c r="O339" s="87">
        <f>O338-($O$338-$O$350)/12</f>
        <v>0</v>
      </c>
      <c r="P339" s="41"/>
      <c r="Q339" s="80">
        <f t="shared" si="129"/>
        <v>0</v>
      </c>
      <c r="R339" s="18"/>
      <c r="S339" s="90">
        <f>SUM($C$39:C339)</f>
        <v>90768.583803206813</v>
      </c>
      <c r="T339" s="81"/>
      <c r="U339" s="80">
        <f>SUM($CD$31:CD333)</f>
        <v>90768.583803206813</v>
      </c>
      <c r="V339" s="18"/>
      <c r="W339" s="18"/>
      <c r="X339" s="18"/>
      <c r="AC339" s="3" t="s">
        <v>45</v>
      </c>
      <c r="CB339">
        <f t="shared" si="116"/>
        <v>307</v>
      </c>
      <c r="CC339" s="2" t="str">
        <f t="shared" si="112"/>
        <v/>
      </c>
      <c r="CD339" s="4" t="str">
        <f t="shared" si="113"/>
        <v/>
      </c>
      <c r="CE339" s="1" t="str">
        <f t="shared" si="114"/>
        <v/>
      </c>
      <c r="CF339" s="4" t="str">
        <f t="shared" si="115"/>
        <v/>
      </c>
      <c r="CG339" s="4">
        <f t="shared" si="131"/>
        <v>0</v>
      </c>
      <c r="CH339" s="4">
        <f t="shared" si="117"/>
        <v>0</v>
      </c>
      <c r="CI339" s="4">
        <f t="shared" si="111"/>
        <v>0</v>
      </c>
      <c r="CK339" s="83">
        <f t="shared" si="128"/>
        <v>75.492680168190049</v>
      </c>
      <c r="CL339" s="1">
        <f t="shared" si="125"/>
        <v>1131.3016216755746</v>
      </c>
      <c r="CM339" s="1">
        <f t="shared" si="126"/>
        <v>1055.8089415073846</v>
      </c>
      <c r="CN339" s="83">
        <f t="shared" si="127"/>
        <v>55008.894226204669</v>
      </c>
      <c r="CO339" s="74">
        <f t="shared" si="109"/>
        <v>301</v>
      </c>
    </row>
    <row r="340" spans="1:93" hidden="1" x14ac:dyDescent="0.35">
      <c r="A340" s="74" t="str">
        <f t="shared" si="119"/>
        <v/>
      </c>
      <c r="B340" s="75" t="str">
        <f t="shared" si="120"/>
        <v/>
      </c>
      <c r="C340" s="76">
        <f t="shared" si="121"/>
        <v>0</v>
      </c>
      <c r="D340" s="77">
        <f t="shared" si="122"/>
        <v>0</v>
      </c>
      <c r="E340" s="76">
        <f t="shared" si="134"/>
        <v>0</v>
      </c>
      <c r="F340" s="76"/>
      <c r="G340" s="76">
        <f t="shared" si="110"/>
        <v>0</v>
      </c>
      <c r="H340" s="76">
        <f t="shared" si="123"/>
        <v>0</v>
      </c>
      <c r="I340" s="91">
        <f t="shared" si="124"/>
        <v>0</v>
      </c>
      <c r="J340" s="16"/>
      <c r="M340" s="95"/>
      <c r="N340" s="85"/>
      <c r="O340" s="87">
        <f t="shared" ref="O340:O349" si="135">O339-($O$338-$O$350)/12</f>
        <v>0</v>
      </c>
      <c r="P340" s="41"/>
      <c r="Q340" s="80">
        <f t="shared" si="129"/>
        <v>0</v>
      </c>
      <c r="R340" s="18"/>
      <c r="S340" s="90">
        <f>SUM($C$39:C340)</f>
        <v>90768.583803206813</v>
      </c>
      <c r="T340" s="81"/>
      <c r="U340" s="80">
        <f>SUM($CD$31:CD334)</f>
        <v>90768.583803206813</v>
      </c>
      <c r="V340" s="18"/>
      <c r="W340" s="18"/>
      <c r="X340" s="18"/>
      <c r="AC340" s="3" t="s">
        <v>45</v>
      </c>
      <c r="CB340">
        <f t="shared" si="116"/>
        <v>308</v>
      </c>
      <c r="CC340" s="2" t="str">
        <f t="shared" si="112"/>
        <v/>
      </c>
      <c r="CD340" s="4" t="str">
        <f t="shared" si="113"/>
        <v/>
      </c>
      <c r="CE340" s="1" t="str">
        <f t="shared" si="114"/>
        <v/>
      </c>
      <c r="CF340" s="4" t="str">
        <f t="shared" si="115"/>
        <v/>
      </c>
      <c r="CG340" s="4">
        <f t="shared" si="131"/>
        <v>0</v>
      </c>
      <c r="CH340" s="4">
        <f t="shared" si="117"/>
        <v>0</v>
      </c>
      <c r="CI340" s="4">
        <f t="shared" si="111"/>
        <v>0</v>
      </c>
      <c r="CK340" s="83">
        <f t="shared" si="128"/>
        <v>74.071004100424204</v>
      </c>
      <c r="CL340" s="1">
        <f t="shared" si="125"/>
        <v>1131.3016216755746</v>
      </c>
      <c r="CM340" s="1">
        <f t="shared" si="126"/>
        <v>1057.2306175751503</v>
      </c>
      <c r="CN340" s="83">
        <f t="shared" si="127"/>
        <v>53951.663608629518</v>
      </c>
      <c r="CO340" s="74">
        <f t="shared" si="109"/>
        <v>302</v>
      </c>
    </row>
    <row r="341" spans="1:93" hidden="1" x14ac:dyDescent="0.35">
      <c r="A341" s="74" t="str">
        <f t="shared" si="119"/>
        <v/>
      </c>
      <c r="B341" s="75" t="str">
        <f t="shared" si="120"/>
        <v/>
      </c>
      <c r="C341" s="76">
        <f t="shared" si="121"/>
        <v>0</v>
      </c>
      <c r="D341" s="77">
        <f t="shared" si="122"/>
        <v>0</v>
      </c>
      <c r="E341" s="76">
        <f t="shared" si="134"/>
        <v>0</v>
      </c>
      <c r="F341" s="76"/>
      <c r="G341" s="76">
        <f t="shared" si="110"/>
        <v>0</v>
      </c>
      <c r="H341" s="76">
        <f t="shared" si="123"/>
        <v>0</v>
      </c>
      <c r="I341" s="91">
        <f t="shared" si="124"/>
        <v>0</v>
      </c>
      <c r="J341" s="16"/>
      <c r="M341" s="95"/>
      <c r="N341" s="85"/>
      <c r="O341" s="87">
        <f t="shared" si="135"/>
        <v>0</v>
      </c>
      <c r="P341" s="41"/>
      <c r="Q341" s="80">
        <f t="shared" si="129"/>
        <v>0</v>
      </c>
      <c r="R341" s="18"/>
      <c r="S341" s="90">
        <f>SUM($C$39:C341)</f>
        <v>90768.583803206813</v>
      </c>
      <c r="T341" s="81"/>
      <c r="U341" s="80">
        <f>SUM($CD$31:CD335)</f>
        <v>90768.583803206813</v>
      </c>
      <c r="V341" s="18"/>
      <c r="W341" s="18"/>
      <c r="X341" s="18"/>
      <c r="AC341" s="3" t="s">
        <v>45</v>
      </c>
      <c r="CB341">
        <f t="shared" si="116"/>
        <v>309</v>
      </c>
      <c r="CC341" s="2" t="str">
        <f t="shared" si="112"/>
        <v/>
      </c>
      <c r="CD341" s="4" t="str">
        <f t="shared" si="113"/>
        <v/>
      </c>
      <c r="CE341" s="1" t="str">
        <f t="shared" si="114"/>
        <v/>
      </c>
      <c r="CF341" s="4" t="str">
        <f t="shared" si="115"/>
        <v/>
      </c>
      <c r="CG341" s="4">
        <f t="shared" si="131"/>
        <v>0</v>
      </c>
      <c r="CH341" s="4">
        <f t="shared" si="117"/>
        <v>0</v>
      </c>
      <c r="CI341" s="4">
        <f t="shared" si="111"/>
        <v>0</v>
      </c>
      <c r="CK341" s="83">
        <f t="shared" si="128"/>
        <v>72.647413706342121</v>
      </c>
      <c r="CL341" s="1">
        <f t="shared" si="125"/>
        <v>1131.3016216755746</v>
      </c>
      <c r="CM341" s="1">
        <f t="shared" si="126"/>
        <v>1058.6542079692324</v>
      </c>
      <c r="CN341" s="83">
        <f t="shared" si="127"/>
        <v>52893.009400660289</v>
      </c>
      <c r="CO341" s="74">
        <f t="shared" si="109"/>
        <v>303</v>
      </c>
    </row>
    <row r="342" spans="1:93" hidden="1" x14ac:dyDescent="0.35">
      <c r="A342" s="74" t="str">
        <f t="shared" si="119"/>
        <v/>
      </c>
      <c r="B342" s="75" t="str">
        <f t="shared" si="120"/>
        <v/>
      </c>
      <c r="C342" s="76">
        <f t="shared" si="121"/>
        <v>0</v>
      </c>
      <c r="D342" s="77">
        <f t="shared" si="122"/>
        <v>0</v>
      </c>
      <c r="E342" s="76">
        <f t="shared" si="134"/>
        <v>0</v>
      </c>
      <c r="F342" s="76"/>
      <c r="G342" s="76">
        <f t="shared" si="110"/>
        <v>0</v>
      </c>
      <c r="H342" s="76">
        <f t="shared" si="123"/>
        <v>0</v>
      </c>
      <c r="I342" s="91">
        <f t="shared" si="124"/>
        <v>0</v>
      </c>
      <c r="J342" s="16"/>
      <c r="M342" s="95"/>
      <c r="N342" s="85"/>
      <c r="O342" s="87">
        <f t="shared" si="135"/>
        <v>0</v>
      </c>
      <c r="P342" s="41"/>
      <c r="Q342" s="80">
        <f t="shared" si="129"/>
        <v>0</v>
      </c>
      <c r="R342" s="18"/>
      <c r="S342" s="90">
        <f>SUM($C$39:C342)</f>
        <v>90768.583803206813</v>
      </c>
      <c r="T342" s="81"/>
      <c r="U342" s="80">
        <f>SUM($CD$31:CD336)</f>
        <v>90768.583803206813</v>
      </c>
      <c r="V342" s="18"/>
      <c r="W342" s="18"/>
      <c r="X342" s="18"/>
      <c r="AC342" s="3" t="s">
        <v>45</v>
      </c>
      <c r="CB342">
        <f t="shared" si="116"/>
        <v>310</v>
      </c>
      <c r="CC342" s="2" t="str">
        <f t="shared" si="112"/>
        <v/>
      </c>
      <c r="CD342" s="4" t="str">
        <f t="shared" si="113"/>
        <v/>
      </c>
      <c r="CE342" s="1" t="str">
        <f t="shared" si="114"/>
        <v/>
      </c>
      <c r="CF342" s="4" t="str">
        <f t="shared" si="115"/>
        <v/>
      </c>
      <c r="CG342" s="4">
        <f t="shared" si="131"/>
        <v>0</v>
      </c>
      <c r="CH342" s="4">
        <f t="shared" si="117"/>
        <v>0</v>
      </c>
      <c r="CI342" s="4">
        <f t="shared" si="111"/>
        <v>0</v>
      </c>
      <c r="CK342" s="83">
        <f t="shared" si="128"/>
        <v>71.221906408250206</v>
      </c>
      <c r="CL342" s="1">
        <f t="shared" si="125"/>
        <v>1131.3016216755746</v>
      </c>
      <c r="CM342" s="1">
        <f t="shared" si="126"/>
        <v>1060.0797152673244</v>
      </c>
      <c r="CN342" s="83">
        <f t="shared" si="127"/>
        <v>51832.929685392963</v>
      </c>
      <c r="CO342" s="74">
        <f t="shared" si="109"/>
        <v>304</v>
      </c>
    </row>
    <row r="343" spans="1:93" hidden="1" x14ac:dyDescent="0.35">
      <c r="A343" s="74" t="str">
        <f t="shared" si="119"/>
        <v/>
      </c>
      <c r="B343" s="75" t="str">
        <f t="shared" si="120"/>
        <v/>
      </c>
      <c r="C343" s="76">
        <f t="shared" si="121"/>
        <v>0</v>
      </c>
      <c r="D343" s="77">
        <f t="shared" si="122"/>
        <v>0</v>
      </c>
      <c r="E343" s="76">
        <f t="shared" si="134"/>
        <v>0</v>
      </c>
      <c r="F343" s="76"/>
      <c r="G343" s="76">
        <f t="shared" si="110"/>
        <v>0</v>
      </c>
      <c r="H343" s="76">
        <f t="shared" si="123"/>
        <v>0</v>
      </c>
      <c r="I343" s="91">
        <f t="shared" si="124"/>
        <v>0</v>
      </c>
      <c r="J343" s="16"/>
      <c r="M343" s="95"/>
      <c r="N343" s="85"/>
      <c r="O343" s="87">
        <f t="shared" si="135"/>
        <v>0</v>
      </c>
      <c r="P343" s="41"/>
      <c r="Q343" s="80">
        <f t="shared" si="129"/>
        <v>0</v>
      </c>
      <c r="R343" s="18"/>
      <c r="S343" s="90">
        <f>SUM($C$39:C343)</f>
        <v>90768.583803206813</v>
      </c>
      <c r="T343" s="81"/>
      <c r="U343" s="80">
        <f>SUM($CD$31:CD337)</f>
        <v>90768.583803206813</v>
      </c>
      <c r="V343" s="18"/>
      <c r="W343" s="18"/>
      <c r="X343" s="18"/>
      <c r="AC343" s="3" t="s">
        <v>45</v>
      </c>
      <c r="CB343">
        <f t="shared" si="116"/>
        <v>311</v>
      </c>
      <c r="CC343" s="2" t="str">
        <f t="shared" si="112"/>
        <v/>
      </c>
      <c r="CD343" s="4" t="str">
        <f t="shared" si="113"/>
        <v/>
      </c>
      <c r="CE343" s="1" t="str">
        <f t="shared" si="114"/>
        <v/>
      </c>
      <c r="CF343" s="4" t="str">
        <f t="shared" si="115"/>
        <v/>
      </c>
      <c r="CG343" s="4">
        <f t="shared" si="131"/>
        <v>0</v>
      </c>
      <c r="CH343" s="4">
        <f t="shared" si="117"/>
        <v>0</v>
      </c>
      <c r="CI343" s="4">
        <f t="shared" si="111"/>
        <v>0</v>
      </c>
      <c r="CK343" s="83">
        <f t="shared" si="128"/>
        <v>69.794479624983992</v>
      </c>
      <c r="CL343" s="1">
        <f t="shared" si="125"/>
        <v>1131.3016216755746</v>
      </c>
      <c r="CM343" s="1">
        <f t="shared" si="126"/>
        <v>1061.5071420505906</v>
      </c>
      <c r="CN343" s="83">
        <f t="shared" si="127"/>
        <v>50771.422543342371</v>
      </c>
      <c r="CO343" s="74">
        <f t="shared" si="109"/>
        <v>305</v>
      </c>
    </row>
    <row r="344" spans="1:93" hidden="1" x14ac:dyDescent="0.35">
      <c r="A344" s="74" t="str">
        <f t="shared" si="119"/>
        <v/>
      </c>
      <c r="B344" s="75" t="str">
        <f t="shared" si="120"/>
        <v/>
      </c>
      <c r="C344" s="76">
        <f t="shared" si="121"/>
        <v>0</v>
      </c>
      <c r="D344" s="77">
        <f t="shared" si="122"/>
        <v>0</v>
      </c>
      <c r="E344" s="76">
        <f t="shared" si="134"/>
        <v>0</v>
      </c>
      <c r="F344" s="76"/>
      <c r="G344" s="76">
        <f t="shared" si="110"/>
        <v>0</v>
      </c>
      <c r="H344" s="76">
        <f t="shared" si="123"/>
        <v>0</v>
      </c>
      <c r="I344" s="91">
        <f t="shared" si="124"/>
        <v>0</v>
      </c>
      <c r="J344" s="16"/>
      <c r="M344" s="95"/>
      <c r="N344" s="85"/>
      <c r="O344" s="87">
        <f t="shared" si="135"/>
        <v>0</v>
      </c>
      <c r="P344" s="41"/>
      <c r="Q344" s="80">
        <f t="shared" si="129"/>
        <v>0</v>
      </c>
      <c r="R344" s="18"/>
      <c r="S344" s="90">
        <f>SUM($C$39:C344)</f>
        <v>90768.583803206813</v>
      </c>
      <c r="T344" s="81"/>
      <c r="U344" s="80">
        <f>SUM($CD$31:CD338)</f>
        <v>90768.583803206813</v>
      </c>
      <c r="V344" s="18"/>
      <c r="W344" s="18"/>
      <c r="X344" s="18"/>
      <c r="AC344" s="3" t="s">
        <v>45</v>
      </c>
      <c r="CB344">
        <f t="shared" si="116"/>
        <v>312</v>
      </c>
      <c r="CC344" s="2" t="str">
        <f t="shared" si="112"/>
        <v/>
      </c>
      <c r="CD344" s="4" t="str">
        <f t="shared" si="113"/>
        <v/>
      </c>
      <c r="CE344" s="1" t="str">
        <f t="shared" si="114"/>
        <v/>
      </c>
      <c r="CF344" s="4" t="str">
        <f t="shared" si="115"/>
        <v/>
      </c>
      <c r="CG344" s="4">
        <f t="shared" si="131"/>
        <v>0</v>
      </c>
      <c r="CH344" s="4">
        <f t="shared" si="117"/>
        <v>0</v>
      </c>
      <c r="CI344" s="4">
        <f t="shared" si="111"/>
        <v>0</v>
      </c>
      <c r="CK344" s="83">
        <f t="shared" si="128"/>
        <v>68.365130771903381</v>
      </c>
      <c r="CL344" s="1">
        <f t="shared" si="125"/>
        <v>1131.3016216755746</v>
      </c>
      <c r="CM344" s="1">
        <f t="shared" si="126"/>
        <v>1062.9364909036713</v>
      </c>
      <c r="CN344" s="83">
        <f t="shared" si="127"/>
        <v>49708.486052438697</v>
      </c>
      <c r="CO344" s="74">
        <f t="shared" si="109"/>
        <v>306</v>
      </c>
    </row>
    <row r="345" spans="1:93" hidden="1" x14ac:dyDescent="0.35">
      <c r="A345" s="74" t="str">
        <f t="shared" si="119"/>
        <v/>
      </c>
      <c r="B345" s="75" t="str">
        <f t="shared" si="120"/>
        <v/>
      </c>
      <c r="C345" s="76">
        <f t="shared" si="121"/>
        <v>0</v>
      </c>
      <c r="D345" s="77">
        <f t="shared" si="122"/>
        <v>0</v>
      </c>
      <c r="E345" s="76">
        <f t="shared" si="134"/>
        <v>0</v>
      </c>
      <c r="F345" s="76"/>
      <c r="G345" s="76">
        <f t="shared" si="110"/>
        <v>0</v>
      </c>
      <c r="H345" s="76">
        <f t="shared" si="123"/>
        <v>0</v>
      </c>
      <c r="I345" s="91">
        <f t="shared" si="124"/>
        <v>0</v>
      </c>
      <c r="J345" s="16"/>
      <c r="M345" s="95"/>
      <c r="N345" s="85"/>
      <c r="O345" s="87">
        <f t="shared" si="135"/>
        <v>0</v>
      </c>
      <c r="P345" s="41"/>
      <c r="Q345" s="80">
        <f t="shared" si="129"/>
        <v>0</v>
      </c>
      <c r="R345" s="18"/>
      <c r="S345" s="90">
        <f>SUM($C$39:C345)</f>
        <v>90768.583803206813</v>
      </c>
      <c r="T345" s="81"/>
      <c r="U345" s="80">
        <f>SUM($CD$31:CD339)</f>
        <v>90768.583803206813</v>
      </c>
      <c r="V345" s="18"/>
      <c r="W345" s="18"/>
      <c r="X345" s="18"/>
      <c r="AC345" s="3" t="s">
        <v>45</v>
      </c>
      <c r="CB345">
        <f t="shared" si="116"/>
        <v>313</v>
      </c>
      <c r="CC345" s="2" t="str">
        <f t="shared" si="112"/>
        <v/>
      </c>
      <c r="CD345" s="4" t="str">
        <f t="shared" si="113"/>
        <v/>
      </c>
      <c r="CE345" s="1" t="str">
        <f t="shared" si="114"/>
        <v/>
      </c>
      <c r="CF345" s="4" t="str">
        <f t="shared" si="115"/>
        <v/>
      </c>
      <c r="CG345" s="4">
        <f t="shared" si="131"/>
        <v>0</v>
      </c>
      <c r="CH345" s="4">
        <f t="shared" si="117"/>
        <v>0</v>
      </c>
      <c r="CI345" s="4">
        <f t="shared" si="111"/>
        <v>0</v>
      </c>
      <c r="CK345" s="83">
        <f t="shared" si="128"/>
        <v>66.933857260887933</v>
      </c>
      <c r="CL345" s="1">
        <f t="shared" si="125"/>
        <v>1131.3016216755746</v>
      </c>
      <c r="CM345" s="1">
        <f t="shared" si="126"/>
        <v>1064.3677644146867</v>
      </c>
      <c r="CN345" s="83">
        <f t="shared" si="127"/>
        <v>48644.118288024009</v>
      </c>
      <c r="CO345" s="74">
        <f t="shared" si="109"/>
        <v>307</v>
      </c>
    </row>
    <row r="346" spans="1:93" hidden="1" x14ac:dyDescent="0.35">
      <c r="A346" s="74" t="str">
        <f t="shared" si="119"/>
        <v/>
      </c>
      <c r="B346" s="75" t="str">
        <f t="shared" si="120"/>
        <v/>
      </c>
      <c r="C346" s="76">
        <f t="shared" si="121"/>
        <v>0</v>
      </c>
      <c r="D346" s="77">
        <f t="shared" si="122"/>
        <v>0</v>
      </c>
      <c r="E346" s="76">
        <f t="shared" si="134"/>
        <v>0</v>
      </c>
      <c r="F346" s="76"/>
      <c r="G346" s="76">
        <f t="shared" si="110"/>
        <v>0</v>
      </c>
      <c r="H346" s="76">
        <f t="shared" si="123"/>
        <v>0</v>
      </c>
      <c r="I346" s="91">
        <f t="shared" si="124"/>
        <v>0</v>
      </c>
      <c r="J346" s="16"/>
      <c r="M346" s="95"/>
      <c r="N346" s="85"/>
      <c r="O346" s="87">
        <f t="shared" si="135"/>
        <v>0</v>
      </c>
      <c r="P346" s="41"/>
      <c r="Q346" s="80">
        <f t="shared" si="129"/>
        <v>0</v>
      </c>
      <c r="R346" s="18"/>
      <c r="S346" s="90">
        <f>SUM($C$39:C346)</f>
        <v>90768.583803206813</v>
      </c>
      <c r="T346" s="81"/>
      <c r="U346" s="80">
        <f>SUM($CD$31:CD340)</f>
        <v>90768.583803206813</v>
      </c>
      <c r="V346" s="18"/>
      <c r="W346" s="18"/>
      <c r="X346" s="18"/>
      <c r="AC346" s="3" t="s">
        <v>45</v>
      </c>
      <c r="CB346">
        <f t="shared" si="116"/>
        <v>314</v>
      </c>
      <c r="CC346" s="2" t="str">
        <f t="shared" si="112"/>
        <v/>
      </c>
      <c r="CD346" s="4" t="str">
        <f t="shared" si="113"/>
        <v/>
      </c>
      <c r="CE346" s="1" t="str">
        <f t="shared" si="114"/>
        <v/>
      </c>
      <c r="CF346" s="4" t="str">
        <f t="shared" si="115"/>
        <v/>
      </c>
      <c r="CG346" s="4">
        <f t="shared" si="131"/>
        <v>0</v>
      </c>
      <c r="CH346" s="4">
        <f t="shared" si="117"/>
        <v>0</v>
      </c>
      <c r="CI346" s="4">
        <f t="shared" si="111"/>
        <v>0</v>
      </c>
      <c r="CK346" s="83">
        <f t="shared" si="128"/>
        <v>65.500656500332326</v>
      </c>
      <c r="CL346" s="1">
        <f t="shared" si="125"/>
        <v>1131.3016216755746</v>
      </c>
      <c r="CM346" s="1">
        <f t="shared" si="126"/>
        <v>1065.8009651752423</v>
      </c>
      <c r="CN346" s="83">
        <f t="shared" si="127"/>
        <v>47578.317322848765</v>
      </c>
      <c r="CO346" s="74">
        <f t="shared" si="109"/>
        <v>308</v>
      </c>
    </row>
    <row r="347" spans="1:93" hidden="1" x14ac:dyDescent="0.35">
      <c r="A347" s="74" t="str">
        <f t="shared" si="119"/>
        <v/>
      </c>
      <c r="B347" s="75" t="str">
        <f t="shared" si="120"/>
        <v/>
      </c>
      <c r="C347" s="76">
        <f t="shared" si="121"/>
        <v>0</v>
      </c>
      <c r="D347" s="77">
        <f t="shared" si="122"/>
        <v>0</v>
      </c>
      <c r="E347" s="76">
        <f t="shared" si="134"/>
        <v>0</v>
      </c>
      <c r="F347" s="76"/>
      <c r="G347" s="76">
        <f t="shared" si="110"/>
        <v>0</v>
      </c>
      <c r="H347" s="76">
        <f t="shared" si="123"/>
        <v>0</v>
      </c>
      <c r="I347" s="91">
        <f t="shared" si="124"/>
        <v>0</v>
      </c>
      <c r="J347" s="16"/>
      <c r="M347" s="95"/>
      <c r="N347" s="85"/>
      <c r="O347" s="87">
        <f t="shared" si="135"/>
        <v>0</v>
      </c>
      <c r="P347" s="41"/>
      <c r="Q347" s="80">
        <f t="shared" si="129"/>
        <v>0</v>
      </c>
      <c r="R347" s="18"/>
      <c r="S347" s="90">
        <f>SUM($C$39:C347)</f>
        <v>90768.583803206813</v>
      </c>
      <c r="T347" s="81"/>
      <c r="U347" s="80">
        <f>SUM($CD$31:CD341)</f>
        <v>90768.583803206813</v>
      </c>
      <c r="V347" s="18"/>
      <c r="W347" s="18"/>
      <c r="X347" s="18"/>
      <c r="AC347" s="3" t="s">
        <v>45</v>
      </c>
      <c r="CB347">
        <f t="shared" si="116"/>
        <v>315</v>
      </c>
      <c r="CC347" s="2" t="str">
        <f t="shared" si="112"/>
        <v/>
      </c>
      <c r="CD347" s="4" t="str">
        <f t="shared" si="113"/>
        <v/>
      </c>
      <c r="CE347" s="1" t="str">
        <f t="shared" si="114"/>
        <v/>
      </c>
      <c r="CF347" s="4" t="str">
        <f t="shared" si="115"/>
        <v/>
      </c>
      <c r="CG347" s="4">
        <f t="shared" si="131"/>
        <v>0</v>
      </c>
      <c r="CH347" s="4">
        <f t="shared" si="117"/>
        <v>0</v>
      </c>
      <c r="CI347" s="4">
        <f t="shared" si="111"/>
        <v>0</v>
      </c>
      <c r="CK347" s="83">
        <f t="shared" si="128"/>
        <v>64.065525895141505</v>
      </c>
      <c r="CL347" s="1">
        <f t="shared" si="125"/>
        <v>1131.3016216755746</v>
      </c>
      <c r="CM347" s="1">
        <f t="shared" si="126"/>
        <v>1067.2360957804331</v>
      </c>
      <c r="CN347" s="83">
        <f t="shared" si="127"/>
        <v>46511.081227068331</v>
      </c>
      <c r="CO347" s="74">
        <f t="shared" ref="CO347:CO410" si="136">IF(CN346&lt;1,"",CO346+1)</f>
        <v>309</v>
      </c>
    </row>
    <row r="348" spans="1:93" hidden="1" x14ac:dyDescent="0.35">
      <c r="A348" s="74" t="str">
        <f t="shared" si="119"/>
        <v/>
      </c>
      <c r="B348" s="75" t="str">
        <f t="shared" si="120"/>
        <v/>
      </c>
      <c r="C348" s="76">
        <f t="shared" si="121"/>
        <v>0</v>
      </c>
      <c r="D348" s="77">
        <f t="shared" si="122"/>
        <v>0</v>
      </c>
      <c r="E348" s="76">
        <f t="shared" si="134"/>
        <v>0</v>
      </c>
      <c r="F348" s="76"/>
      <c r="G348" s="76">
        <f t="shared" ref="G348:G411" si="137">IF(G336 &gt; 1, IF(I347&lt;$E$15,(I347-D348+C348),G336), 0)</f>
        <v>0</v>
      </c>
      <c r="H348" s="76">
        <f t="shared" si="123"/>
        <v>0</v>
      </c>
      <c r="I348" s="91">
        <f t="shared" si="124"/>
        <v>0</v>
      </c>
      <c r="J348" s="16"/>
      <c r="M348" s="95"/>
      <c r="N348" s="85"/>
      <c r="O348" s="87">
        <f t="shared" si="135"/>
        <v>0</v>
      </c>
      <c r="P348" s="41"/>
      <c r="Q348" s="80">
        <f t="shared" si="129"/>
        <v>0</v>
      </c>
      <c r="R348" s="18"/>
      <c r="S348" s="90">
        <f>SUM($C$39:C348)</f>
        <v>90768.583803206813</v>
      </c>
      <c r="T348" s="81"/>
      <c r="U348" s="80">
        <f>SUM($CD$31:CD342)</f>
        <v>90768.583803206813</v>
      </c>
      <c r="V348" s="18"/>
      <c r="W348" s="18"/>
      <c r="X348" s="18"/>
      <c r="AC348" s="3" t="s">
        <v>45</v>
      </c>
      <c r="CB348">
        <f t="shared" si="116"/>
        <v>316</v>
      </c>
      <c r="CC348" s="2" t="str">
        <f t="shared" si="112"/>
        <v/>
      </c>
      <c r="CD348" s="4" t="str">
        <f t="shared" si="113"/>
        <v/>
      </c>
      <c r="CE348" s="1" t="str">
        <f t="shared" si="114"/>
        <v/>
      </c>
      <c r="CF348" s="4" t="str">
        <f t="shared" si="115"/>
        <v/>
      </c>
      <c r="CG348" s="4">
        <f t="shared" si="131"/>
        <v>0</v>
      </c>
      <c r="CH348" s="4">
        <f t="shared" si="117"/>
        <v>0</v>
      </c>
      <c r="CI348" s="4">
        <f t="shared" si="111"/>
        <v>0</v>
      </c>
      <c r="CK348" s="83">
        <f t="shared" si="128"/>
        <v>62.628462846726045</v>
      </c>
      <c r="CL348" s="1">
        <f t="shared" si="125"/>
        <v>1131.3016216755746</v>
      </c>
      <c r="CM348" s="1">
        <f t="shared" si="126"/>
        <v>1068.6731588288485</v>
      </c>
      <c r="CN348" s="83">
        <f t="shared" si="127"/>
        <v>45442.408068239485</v>
      </c>
      <c r="CO348" s="74">
        <f t="shared" si="136"/>
        <v>310</v>
      </c>
    </row>
    <row r="349" spans="1:93" hidden="1" x14ac:dyDescent="0.35">
      <c r="A349" s="74" t="str">
        <f t="shared" si="119"/>
        <v/>
      </c>
      <c r="B349" s="75" t="str">
        <f t="shared" si="120"/>
        <v/>
      </c>
      <c r="C349" s="76">
        <f t="shared" si="121"/>
        <v>0</v>
      </c>
      <c r="D349" s="77">
        <f t="shared" si="122"/>
        <v>0</v>
      </c>
      <c r="E349" s="76">
        <f t="shared" si="134"/>
        <v>0</v>
      </c>
      <c r="F349" s="76"/>
      <c r="G349" s="76">
        <f t="shared" si="137"/>
        <v>0</v>
      </c>
      <c r="H349" s="76">
        <f t="shared" si="123"/>
        <v>0</v>
      </c>
      <c r="I349" s="91">
        <f t="shared" si="124"/>
        <v>0</v>
      </c>
      <c r="J349" s="16"/>
      <c r="M349" s="95"/>
      <c r="N349" s="85"/>
      <c r="O349" s="87">
        <f t="shared" si="135"/>
        <v>0</v>
      </c>
      <c r="P349" s="41"/>
      <c r="Q349" s="80">
        <f t="shared" si="129"/>
        <v>0</v>
      </c>
      <c r="R349" s="18"/>
      <c r="S349" s="90">
        <f>SUM($C$39:C349)</f>
        <v>90768.583803206813</v>
      </c>
      <c r="T349" s="81"/>
      <c r="U349" s="80">
        <f>SUM($CD$31:CD343)</f>
        <v>90768.583803206813</v>
      </c>
      <c r="V349" s="18"/>
      <c r="W349" s="18"/>
      <c r="X349" s="18"/>
      <c r="AC349" s="3" t="s">
        <v>45</v>
      </c>
      <c r="CB349">
        <f t="shared" si="116"/>
        <v>317</v>
      </c>
      <c r="CC349" s="2" t="str">
        <f t="shared" si="112"/>
        <v/>
      </c>
      <c r="CD349" s="4" t="str">
        <f t="shared" si="113"/>
        <v/>
      </c>
      <c r="CE349" s="1" t="str">
        <f t="shared" si="114"/>
        <v/>
      </c>
      <c r="CF349" s="4" t="str">
        <f t="shared" si="115"/>
        <v/>
      </c>
      <c r="CG349" s="4">
        <f t="shared" si="131"/>
        <v>0</v>
      </c>
      <c r="CH349" s="4">
        <f t="shared" si="117"/>
        <v>0</v>
      </c>
      <c r="CI349" s="4">
        <f t="shared" si="111"/>
        <v>0</v>
      </c>
      <c r="CK349" s="83">
        <f t="shared" si="128"/>
        <v>61.189464752997473</v>
      </c>
      <c r="CL349" s="1">
        <f t="shared" si="125"/>
        <v>1131.3016216755746</v>
      </c>
      <c r="CM349" s="1">
        <f t="shared" si="126"/>
        <v>1070.112156922577</v>
      </c>
      <c r="CN349" s="83">
        <f t="shared" si="127"/>
        <v>44372.295911316905</v>
      </c>
      <c r="CO349" s="74">
        <f t="shared" si="136"/>
        <v>311</v>
      </c>
    </row>
    <row r="350" spans="1:93" hidden="1" x14ac:dyDescent="0.35">
      <c r="A350" s="74" t="str">
        <f t="shared" si="119"/>
        <v/>
      </c>
      <c r="B350" s="75" t="str">
        <f t="shared" si="120"/>
        <v/>
      </c>
      <c r="C350" s="76">
        <f t="shared" si="121"/>
        <v>0</v>
      </c>
      <c r="D350" s="77">
        <f t="shared" si="122"/>
        <v>0</v>
      </c>
      <c r="E350" s="76">
        <f t="shared" si="134"/>
        <v>0</v>
      </c>
      <c r="F350" s="76"/>
      <c r="G350" s="76">
        <f t="shared" si="137"/>
        <v>0</v>
      </c>
      <c r="H350" s="76">
        <f t="shared" si="123"/>
        <v>0</v>
      </c>
      <c r="I350" s="91">
        <f t="shared" si="124"/>
        <v>0</v>
      </c>
      <c r="J350" s="16"/>
      <c r="M350" s="95"/>
      <c r="N350" s="85" t="s">
        <v>45</v>
      </c>
      <c r="O350" s="87">
        <f>CN714</f>
        <v>0</v>
      </c>
      <c r="P350" s="41"/>
      <c r="Q350" s="80">
        <f t="shared" si="129"/>
        <v>0</v>
      </c>
      <c r="R350" s="18"/>
      <c r="S350" s="90">
        <f>SUM($C$39:C350)</f>
        <v>90768.583803206813</v>
      </c>
      <c r="T350" s="81">
        <v>26</v>
      </c>
      <c r="U350" s="80">
        <f>SUM($CD$31:CD344)</f>
        <v>90768.583803206813</v>
      </c>
      <c r="V350" s="18"/>
      <c r="W350" s="18"/>
      <c r="X350" s="18"/>
      <c r="AC350" s="3" t="s">
        <v>45</v>
      </c>
      <c r="CB350">
        <f t="shared" si="116"/>
        <v>318</v>
      </c>
      <c r="CC350" s="2" t="str">
        <f t="shared" si="112"/>
        <v/>
      </c>
      <c r="CD350" s="4" t="str">
        <f t="shared" si="113"/>
        <v/>
      </c>
      <c r="CE350" s="1" t="str">
        <f t="shared" si="114"/>
        <v/>
      </c>
      <c r="CF350" s="4" t="str">
        <f t="shared" si="115"/>
        <v/>
      </c>
      <c r="CG350" s="4">
        <f t="shared" si="131"/>
        <v>0</v>
      </c>
      <c r="CH350" s="4">
        <f t="shared" si="117"/>
        <v>0</v>
      </c>
      <c r="CI350" s="4">
        <f t="shared" si="111"/>
        <v>0</v>
      </c>
      <c r="CK350" s="83">
        <f t="shared" si="128"/>
        <v>59.748529008363533</v>
      </c>
      <c r="CL350" s="1">
        <f t="shared" si="125"/>
        <v>1131.3016216755746</v>
      </c>
      <c r="CM350" s="1">
        <f t="shared" si="126"/>
        <v>1071.5530926672111</v>
      </c>
      <c r="CN350" s="83">
        <f t="shared" si="127"/>
        <v>43300.742818649691</v>
      </c>
      <c r="CO350" s="74">
        <f t="shared" si="136"/>
        <v>312</v>
      </c>
    </row>
    <row r="351" spans="1:93" hidden="1" x14ac:dyDescent="0.35">
      <c r="A351" s="74" t="str">
        <f t="shared" si="119"/>
        <v/>
      </c>
      <c r="B351" s="75" t="str">
        <f t="shared" si="120"/>
        <v/>
      </c>
      <c r="C351" s="76">
        <f t="shared" si="121"/>
        <v>0</v>
      </c>
      <c r="D351" s="77">
        <f t="shared" si="122"/>
        <v>0</v>
      </c>
      <c r="E351" s="76">
        <f t="shared" si="134"/>
        <v>0</v>
      </c>
      <c r="F351" s="76"/>
      <c r="G351" s="76">
        <f t="shared" si="137"/>
        <v>0</v>
      </c>
      <c r="H351" s="76">
        <f t="shared" si="123"/>
        <v>0</v>
      </c>
      <c r="I351" s="91">
        <f t="shared" si="124"/>
        <v>0</v>
      </c>
      <c r="J351" s="16"/>
      <c r="M351" s="95"/>
      <c r="N351" s="85"/>
      <c r="O351" s="87">
        <f>O350-($O$350-$O$362)/12</f>
        <v>0</v>
      </c>
      <c r="P351" s="41"/>
      <c r="Q351" s="80">
        <f t="shared" si="129"/>
        <v>0</v>
      </c>
      <c r="R351" s="18"/>
      <c r="S351" s="90">
        <f>SUM($C$39:C351)</f>
        <v>90768.583803206813</v>
      </c>
      <c r="T351" s="81"/>
      <c r="U351" s="80">
        <f>SUM($CD$31:CD345)</f>
        <v>90768.583803206813</v>
      </c>
      <c r="V351" s="18"/>
      <c r="W351" s="18"/>
      <c r="X351" s="18"/>
      <c r="AC351" s="3" t="s">
        <v>45</v>
      </c>
      <c r="CB351">
        <f t="shared" si="116"/>
        <v>319</v>
      </c>
      <c r="CC351" s="2" t="str">
        <f t="shared" si="112"/>
        <v/>
      </c>
      <c r="CD351" s="4" t="str">
        <f t="shared" si="113"/>
        <v/>
      </c>
      <c r="CE351" s="1" t="str">
        <f t="shared" si="114"/>
        <v/>
      </c>
      <c r="CF351" s="4" t="str">
        <f t="shared" si="115"/>
        <v/>
      </c>
      <c r="CG351" s="4">
        <f t="shared" si="131"/>
        <v>0</v>
      </c>
      <c r="CH351" s="4">
        <f t="shared" si="117"/>
        <v>0</v>
      </c>
      <c r="CI351" s="4">
        <f t="shared" ref="CI351:CI407" si="138">IF(CI350-CH351&lt;1,0,CI350-CH351)</f>
        <v>0</v>
      </c>
      <c r="CK351" s="83">
        <f t="shared" si="128"/>
        <v>58.305653003723435</v>
      </c>
      <c r="CL351" s="1">
        <f t="shared" si="125"/>
        <v>1131.3016216755746</v>
      </c>
      <c r="CM351" s="1">
        <f t="shared" si="126"/>
        <v>1072.9959686718512</v>
      </c>
      <c r="CN351" s="83">
        <f t="shared" si="127"/>
        <v>42227.746849977841</v>
      </c>
      <c r="CO351" s="74">
        <f t="shared" si="136"/>
        <v>313</v>
      </c>
    </row>
    <row r="352" spans="1:93" hidden="1" x14ac:dyDescent="0.35">
      <c r="A352" s="74" t="str">
        <f t="shared" si="119"/>
        <v/>
      </c>
      <c r="B352" s="75" t="str">
        <f t="shared" si="120"/>
        <v/>
      </c>
      <c r="C352" s="76">
        <f t="shared" si="121"/>
        <v>0</v>
      </c>
      <c r="D352" s="77">
        <f t="shared" si="122"/>
        <v>0</v>
      </c>
      <c r="E352" s="76">
        <f t="shared" si="134"/>
        <v>0</v>
      </c>
      <c r="F352" s="76"/>
      <c r="G352" s="76">
        <f t="shared" si="137"/>
        <v>0</v>
      </c>
      <c r="H352" s="76">
        <f t="shared" si="123"/>
        <v>0</v>
      </c>
      <c r="I352" s="91">
        <f t="shared" si="124"/>
        <v>0</v>
      </c>
      <c r="J352" s="16"/>
      <c r="M352" s="95"/>
      <c r="N352" s="85"/>
      <c r="O352" s="87">
        <f t="shared" ref="O352:O361" si="139">O351-($O$350-$O$362)/12</f>
        <v>0</v>
      </c>
      <c r="P352" s="41"/>
      <c r="Q352" s="80">
        <f t="shared" si="129"/>
        <v>0</v>
      </c>
      <c r="R352" s="18"/>
      <c r="S352" s="90">
        <f>SUM($C$39:C352)</f>
        <v>90768.583803206813</v>
      </c>
      <c r="T352" s="81"/>
      <c r="U352" s="80">
        <f>SUM($CD$31:CD346)</f>
        <v>90768.583803206813</v>
      </c>
      <c r="V352" s="18"/>
      <c r="W352" s="18"/>
      <c r="X352" s="18"/>
      <c r="AC352" s="3" t="s">
        <v>45</v>
      </c>
      <c r="CB352">
        <f t="shared" si="116"/>
        <v>320</v>
      </c>
      <c r="CC352" s="2" t="str">
        <f t="shared" si="112"/>
        <v/>
      </c>
      <c r="CD352" s="4" t="str">
        <f t="shared" si="113"/>
        <v/>
      </c>
      <c r="CE352" s="1" t="str">
        <f t="shared" si="114"/>
        <v/>
      </c>
      <c r="CF352" s="4" t="str">
        <f t="shared" si="115"/>
        <v/>
      </c>
      <c r="CG352" s="4">
        <f t="shared" si="131"/>
        <v>0</v>
      </c>
      <c r="CH352" s="4">
        <f t="shared" si="117"/>
        <v>0</v>
      </c>
      <c r="CI352" s="4">
        <f t="shared" si="138"/>
        <v>0</v>
      </c>
      <c r="CK352" s="83">
        <f t="shared" si="128"/>
        <v>56.860834126463217</v>
      </c>
      <c r="CL352" s="1">
        <f t="shared" si="125"/>
        <v>1131.3016216755746</v>
      </c>
      <c r="CM352" s="1">
        <f t="shared" si="126"/>
        <v>1074.4407875491113</v>
      </c>
      <c r="CN352" s="83">
        <f t="shared" si="127"/>
        <v>41153.306062428732</v>
      </c>
      <c r="CO352" s="74">
        <f t="shared" si="136"/>
        <v>314</v>
      </c>
    </row>
    <row r="353" spans="1:93" hidden="1" x14ac:dyDescent="0.35">
      <c r="A353" s="74" t="str">
        <f t="shared" si="119"/>
        <v/>
      </c>
      <c r="B353" s="75" t="str">
        <f t="shared" si="120"/>
        <v/>
      </c>
      <c r="C353" s="76">
        <f t="shared" si="121"/>
        <v>0</v>
      </c>
      <c r="D353" s="77">
        <f t="shared" si="122"/>
        <v>0</v>
      </c>
      <c r="E353" s="76">
        <f t="shared" si="134"/>
        <v>0</v>
      </c>
      <c r="F353" s="76"/>
      <c r="G353" s="76">
        <f t="shared" si="137"/>
        <v>0</v>
      </c>
      <c r="H353" s="76">
        <f t="shared" si="123"/>
        <v>0</v>
      </c>
      <c r="I353" s="91">
        <f t="shared" si="124"/>
        <v>0</v>
      </c>
      <c r="J353" s="16"/>
      <c r="M353" s="95"/>
      <c r="N353" s="85"/>
      <c r="O353" s="87">
        <f t="shared" si="139"/>
        <v>0</v>
      </c>
      <c r="P353" s="41"/>
      <c r="Q353" s="80">
        <f t="shared" si="129"/>
        <v>0</v>
      </c>
      <c r="R353" s="18"/>
      <c r="S353" s="90">
        <f>SUM($C$39:C353)</f>
        <v>90768.583803206813</v>
      </c>
      <c r="T353" s="81"/>
      <c r="U353" s="80">
        <f>SUM($CD$31:CD347)</f>
        <v>90768.583803206813</v>
      </c>
      <c r="V353" s="18"/>
      <c r="W353" s="18"/>
      <c r="X353" s="18"/>
      <c r="AC353" s="3" t="s">
        <v>45</v>
      </c>
      <c r="CB353">
        <f t="shared" si="116"/>
        <v>321</v>
      </c>
      <c r="CC353" s="2" t="str">
        <f t="shared" ref="CC353:CC407" si="140">IF(CI352&lt;1,"",$CF$7)</f>
        <v/>
      </c>
      <c r="CD353" s="4" t="str">
        <f t="shared" ref="CD353:CD407" si="141">IF(CI352&lt;1,"",(CI352*(CC353*30)/360))</f>
        <v/>
      </c>
      <c r="CE353" s="1" t="str">
        <f t="shared" ref="CE353:CE407" si="142">IF(CI352&lt;1,"",$CF$9)</f>
        <v/>
      </c>
      <c r="CF353" s="4" t="str">
        <f t="shared" ref="CF353:CF407" si="143">IF(CI352&lt;1,"",$CF$14)</f>
        <v/>
      </c>
      <c r="CG353" s="4">
        <f t="shared" si="131"/>
        <v>0</v>
      </c>
      <c r="CH353" s="4">
        <f t="shared" si="117"/>
        <v>0</v>
      </c>
      <c r="CI353" s="4">
        <f t="shared" si="138"/>
        <v>0</v>
      </c>
      <c r="CK353" s="83">
        <f t="shared" si="128"/>
        <v>55.414069760450914</v>
      </c>
      <c r="CL353" s="1">
        <f t="shared" si="125"/>
        <v>1131.3016216755746</v>
      </c>
      <c r="CM353" s="1">
        <f t="shared" si="126"/>
        <v>1075.8875519151236</v>
      </c>
      <c r="CN353" s="83">
        <f t="shared" si="127"/>
        <v>40077.418510513606</v>
      </c>
      <c r="CO353" s="74">
        <f t="shared" si="136"/>
        <v>315</v>
      </c>
    </row>
    <row r="354" spans="1:93" hidden="1" x14ac:dyDescent="0.35">
      <c r="A354" s="74" t="str">
        <f t="shared" si="119"/>
        <v/>
      </c>
      <c r="B354" s="75" t="str">
        <f t="shared" si="120"/>
        <v/>
      </c>
      <c r="C354" s="76">
        <f t="shared" si="121"/>
        <v>0</v>
      </c>
      <c r="D354" s="77">
        <f t="shared" si="122"/>
        <v>0</v>
      </c>
      <c r="E354" s="76">
        <f t="shared" si="134"/>
        <v>0</v>
      </c>
      <c r="F354" s="76"/>
      <c r="G354" s="76">
        <f t="shared" si="137"/>
        <v>0</v>
      </c>
      <c r="H354" s="76">
        <f t="shared" si="123"/>
        <v>0</v>
      </c>
      <c r="I354" s="91">
        <f t="shared" si="124"/>
        <v>0</v>
      </c>
      <c r="J354" s="16"/>
      <c r="M354" s="95"/>
      <c r="N354" s="85"/>
      <c r="O354" s="87">
        <f t="shared" si="139"/>
        <v>0</v>
      </c>
      <c r="P354" s="41"/>
      <c r="Q354" s="80">
        <f t="shared" si="129"/>
        <v>0</v>
      </c>
      <c r="R354" s="18"/>
      <c r="S354" s="90">
        <f>SUM($C$39:C354)</f>
        <v>90768.583803206813</v>
      </c>
      <c r="T354" s="81"/>
      <c r="U354" s="80">
        <f>SUM($CD$31:CD348)</f>
        <v>90768.583803206813</v>
      </c>
      <c r="V354" s="18"/>
      <c r="W354" s="18"/>
      <c r="X354" s="18"/>
      <c r="AC354" s="3" t="s">
        <v>45</v>
      </c>
      <c r="CB354">
        <f t="shared" ref="CB354:CB407" si="144">SUM(CB353+1)</f>
        <v>322</v>
      </c>
      <c r="CC354" s="2" t="str">
        <f t="shared" si="140"/>
        <v/>
      </c>
      <c r="CD354" s="4" t="str">
        <f t="shared" si="141"/>
        <v/>
      </c>
      <c r="CE354" s="1" t="str">
        <f t="shared" si="142"/>
        <v/>
      </c>
      <c r="CF354" s="4" t="str">
        <f t="shared" si="143"/>
        <v/>
      </c>
      <c r="CG354" s="4">
        <f t="shared" si="131"/>
        <v>0</v>
      </c>
      <c r="CH354" s="4">
        <f t="shared" ref="CH354:CH407" si="145">IF(CI353&lt;1,0,(CE354+CF354+CG354)-CD354)</f>
        <v>0</v>
      </c>
      <c r="CI354" s="4">
        <f t="shared" si="138"/>
        <v>0</v>
      </c>
      <c r="CK354" s="83">
        <f t="shared" si="128"/>
        <v>53.96535728603186</v>
      </c>
      <c r="CL354" s="1">
        <f t="shared" si="125"/>
        <v>1131.3016216755746</v>
      </c>
      <c r="CM354" s="1">
        <f t="shared" si="126"/>
        <v>1077.3362643895427</v>
      </c>
      <c r="CN354" s="83">
        <f t="shared" si="127"/>
        <v>39000.08224612406</v>
      </c>
      <c r="CO354" s="74">
        <f t="shared" si="136"/>
        <v>316</v>
      </c>
    </row>
    <row r="355" spans="1:93" hidden="1" x14ac:dyDescent="0.35">
      <c r="A355" s="74" t="str">
        <f t="shared" si="119"/>
        <v/>
      </c>
      <c r="B355" s="75" t="str">
        <f t="shared" si="120"/>
        <v/>
      </c>
      <c r="C355" s="76">
        <f t="shared" si="121"/>
        <v>0</v>
      </c>
      <c r="D355" s="77">
        <f t="shared" si="122"/>
        <v>0</v>
      </c>
      <c r="E355" s="76">
        <f t="shared" si="134"/>
        <v>0</v>
      </c>
      <c r="F355" s="76"/>
      <c r="G355" s="76">
        <f t="shared" si="137"/>
        <v>0</v>
      </c>
      <c r="H355" s="76">
        <f t="shared" si="123"/>
        <v>0</v>
      </c>
      <c r="I355" s="91">
        <f t="shared" si="124"/>
        <v>0</v>
      </c>
      <c r="J355" s="16"/>
      <c r="M355" s="95"/>
      <c r="N355" s="85"/>
      <c r="O355" s="87">
        <f t="shared" si="139"/>
        <v>0</v>
      </c>
      <c r="P355" s="41"/>
      <c r="Q355" s="80">
        <f t="shared" si="129"/>
        <v>0</v>
      </c>
      <c r="R355" s="18"/>
      <c r="S355" s="90">
        <f>SUM($C$39:C355)</f>
        <v>90768.583803206813</v>
      </c>
      <c r="T355" s="81"/>
      <c r="U355" s="80">
        <f>SUM($CD$31:CD349)</f>
        <v>90768.583803206813</v>
      </c>
      <c r="V355" s="18"/>
      <c r="W355" s="18"/>
      <c r="X355" s="18"/>
      <c r="AC355" s="3" t="s">
        <v>45</v>
      </c>
      <c r="CB355">
        <f t="shared" si="144"/>
        <v>323</v>
      </c>
      <c r="CC355" s="2" t="str">
        <f t="shared" si="140"/>
        <v/>
      </c>
      <c r="CD355" s="4" t="str">
        <f t="shared" si="141"/>
        <v/>
      </c>
      <c r="CE355" s="1" t="str">
        <f t="shared" si="142"/>
        <v/>
      </c>
      <c r="CF355" s="4" t="str">
        <f t="shared" si="143"/>
        <v/>
      </c>
      <c r="CG355" s="4">
        <f t="shared" si="131"/>
        <v>0</v>
      </c>
      <c r="CH355" s="4">
        <f t="shared" si="145"/>
        <v>0</v>
      </c>
      <c r="CI355" s="4">
        <f t="shared" si="138"/>
        <v>0</v>
      </c>
      <c r="CK355" s="83">
        <f t="shared" si="128"/>
        <v>52.514694080024</v>
      </c>
      <c r="CL355" s="1">
        <f t="shared" si="125"/>
        <v>1131.3016216755746</v>
      </c>
      <c r="CM355" s="1">
        <f t="shared" si="126"/>
        <v>1078.7869275955507</v>
      </c>
      <c r="CN355" s="83">
        <f t="shared" si="127"/>
        <v>37921.295318528508</v>
      </c>
      <c r="CO355" s="74">
        <f t="shared" si="136"/>
        <v>317</v>
      </c>
    </row>
    <row r="356" spans="1:93" hidden="1" x14ac:dyDescent="0.35">
      <c r="A356" s="74" t="str">
        <f t="shared" si="119"/>
        <v/>
      </c>
      <c r="B356" s="75" t="str">
        <f t="shared" si="120"/>
        <v/>
      </c>
      <c r="C356" s="76">
        <f t="shared" si="121"/>
        <v>0</v>
      </c>
      <c r="D356" s="77">
        <f t="shared" si="122"/>
        <v>0</v>
      </c>
      <c r="E356" s="76">
        <f t="shared" si="134"/>
        <v>0</v>
      </c>
      <c r="F356" s="76"/>
      <c r="G356" s="76">
        <f t="shared" si="137"/>
        <v>0</v>
      </c>
      <c r="H356" s="76">
        <f t="shared" si="123"/>
        <v>0</v>
      </c>
      <c r="I356" s="91">
        <f t="shared" si="124"/>
        <v>0</v>
      </c>
      <c r="J356" s="16"/>
      <c r="M356" s="95"/>
      <c r="N356" s="85"/>
      <c r="O356" s="87">
        <f t="shared" si="139"/>
        <v>0</v>
      </c>
      <c r="P356" s="41"/>
      <c r="Q356" s="80">
        <f t="shared" si="129"/>
        <v>0</v>
      </c>
      <c r="R356" s="18"/>
      <c r="S356" s="90">
        <f>SUM($C$39:C356)</f>
        <v>90768.583803206813</v>
      </c>
      <c r="T356" s="81"/>
      <c r="U356" s="80">
        <f>SUM($CD$31:CD350)</f>
        <v>90768.583803206813</v>
      </c>
      <c r="V356" s="18"/>
      <c r="W356" s="18"/>
      <c r="X356" s="18"/>
      <c r="AC356" s="3" t="s">
        <v>45</v>
      </c>
      <c r="CB356">
        <f t="shared" si="144"/>
        <v>324</v>
      </c>
      <c r="CC356" s="2" t="str">
        <f t="shared" si="140"/>
        <v/>
      </c>
      <c r="CD356" s="4" t="str">
        <f t="shared" si="141"/>
        <v/>
      </c>
      <c r="CE356" s="1" t="str">
        <f t="shared" si="142"/>
        <v/>
      </c>
      <c r="CF356" s="4" t="str">
        <f t="shared" si="143"/>
        <v/>
      </c>
      <c r="CG356" s="4">
        <f t="shared" si="131"/>
        <v>0</v>
      </c>
      <c r="CH356" s="4">
        <f t="shared" si="145"/>
        <v>0</v>
      </c>
      <c r="CI356" s="4">
        <f t="shared" si="138"/>
        <v>0</v>
      </c>
      <c r="CK356" s="83">
        <f t="shared" si="128"/>
        <v>51.062077515713035</v>
      </c>
      <c r="CL356" s="1">
        <f t="shared" si="125"/>
        <v>1131.3016216755746</v>
      </c>
      <c r="CM356" s="1">
        <f t="shared" si="126"/>
        <v>1080.2395441598615</v>
      </c>
      <c r="CN356" s="83">
        <f t="shared" si="127"/>
        <v>36841.055774368644</v>
      </c>
      <c r="CO356" s="74">
        <f t="shared" si="136"/>
        <v>318</v>
      </c>
    </row>
    <row r="357" spans="1:93" hidden="1" x14ac:dyDescent="0.35">
      <c r="A357" s="74" t="str">
        <f t="shared" si="119"/>
        <v/>
      </c>
      <c r="B357" s="75" t="str">
        <f t="shared" si="120"/>
        <v/>
      </c>
      <c r="C357" s="76">
        <f t="shared" si="121"/>
        <v>0</v>
      </c>
      <c r="D357" s="77">
        <f t="shared" si="122"/>
        <v>0</v>
      </c>
      <c r="E357" s="76">
        <f t="shared" si="134"/>
        <v>0</v>
      </c>
      <c r="F357" s="76"/>
      <c r="G357" s="76">
        <f t="shared" si="137"/>
        <v>0</v>
      </c>
      <c r="H357" s="76">
        <f t="shared" si="123"/>
        <v>0</v>
      </c>
      <c r="I357" s="91">
        <f t="shared" si="124"/>
        <v>0</v>
      </c>
      <c r="J357" s="16"/>
      <c r="M357" s="95"/>
      <c r="N357" s="85"/>
      <c r="O357" s="87">
        <f t="shared" si="139"/>
        <v>0</v>
      </c>
      <c r="P357" s="41"/>
      <c r="Q357" s="80">
        <f t="shared" si="129"/>
        <v>0</v>
      </c>
      <c r="R357" s="18"/>
      <c r="S357" s="90">
        <f>SUM($C$39:C357)</f>
        <v>90768.583803206813</v>
      </c>
      <c r="T357" s="81"/>
      <c r="U357" s="80">
        <f>SUM($CD$31:CD351)</f>
        <v>90768.583803206813</v>
      </c>
      <c r="V357" s="18"/>
      <c r="W357" s="18"/>
      <c r="X357" s="18"/>
      <c r="AC357" s="3" t="s">
        <v>45</v>
      </c>
      <c r="CB357">
        <f t="shared" si="144"/>
        <v>325</v>
      </c>
      <c r="CC357" s="2" t="str">
        <f t="shared" si="140"/>
        <v/>
      </c>
      <c r="CD357" s="4" t="str">
        <f t="shared" si="141"/>
        <v/>
      </c>
      <c r="CE357" s="1" t="str">
        <f t="shared" si="142"/>
        <v/>
      </c>
      <c r="CF357" s="4" t="str">
        <f t="shared" si="143"/>
        <v/>
      </c>
      <c r="CG357" s="4">
        <f t="shared" si="131"/>
        <v>0</v>
      </c>
      <c r="CH357" s="4">
        <f t="shared" si="145"/>
        <v>0</v>
      </c>
      <c r="CI357" s="4">
        <f t="shared" si="138"/>
        <v>0</v>
      </c>
      <c r="CK357" s="83">
        <f t="shared" si="128"/>
        <v>49.607504962847777</v>
      </c>
      <c r="CL357" s="1">
        <f t="shared" si="125"/>
        <v>1131.3016216755746</v>
      </c>
      <c r="CM357" s="1">
        <f t="shared" si="126"/>
        <v>1081.6941167127268</v>
      </c>
      <c r="CN357" s="83">
        <f t="shared" si="127"/>
        <v>35759.361657655914</v>
      </c>
      <c r="CO357" s="74">
        <f t="shared" si="136"/>
        <v>319</v>
      </c>
    </row>
    <row r="358" spans="1:93" hidden="1" x14ac:dyDescent="0.35">
      <c r="A358" s="74" t="str">
        <f t="shared" si="119"/>
        <v/>
      </c>
      <c r="B358" s="75" t="str">
        <f t="shared" si="120"/>
        <v/>
      </c>
      <c r="C358" s="76">
        <f t="shared" si="121"/>
        <v>0</v>
      </c>
      <c r="D358" s="77">
        <f t="shared" si="122"/>
        <v>0</v>
      </c>
      <c r="E358" s="76">
        <f t="shared" si="134"/>
        <v>0</v>
      </c>
      <c r="F358" s="76"/>
      <c r="G358" s="76">
        <f t="shared" si="137"/>
        <v>0</v>
      </c>
      <c r="H358" s="76">
        <f t="shared" si="123"/>
        <v>0</v>
      </c>
      <c r="I358" s="91">
        <f t="shared" si="124"/>
        <v>0</v>
      </c>
      <c r="J358" s="16"/>
      <c r="M358" s="95"/>
      <c r="N358" s="85"/>
      <c r="O358" s="87">
        <f t="shared" si="139"/>
        <v>0</v>
      </c>
      <c r="P358" s="41"/>
      <c r="Q358" s="80">
        <f t="shared" si="129"/>
        <v>0</v>
      </c>
      <c r="R358" s="18"/>
      <c r="S358" s="90">
        <f>SUM($C$39:C358)</f>
        <v>90768.583803206813</v>
      </c>
      <c r="T358" s="81"/>
      <c r="U358" s="80">
        <f>SUM($CD$31:CD352)</f>
        <v>90768.583803206813</v>
      </c>
      <c r="V358" s="18"/>
      <c r="W358" s="18"/>
      <c r="X358" s="18"/>
      <c r="AC358" s="3" t="s">
        <v>45</v>
      </c>
      <c r="CB358">
        <f t="shared" si="144"/>
        <v>326</v>
      </c>
      <c r="CC358" s="2" t="str">
        <f t="shared" si="140"/>
        <v/>
      </c>
      <c r="CD358" s="4" t="str">
        <f t="shared" si="141"/>
        <v/>
      </c>
      <c r="CE358" s="1" t="str">
        <f t="shared" si="142"/>
        <v/>
      </c>
      <c r="CF358" s="4" t="str">
        <f t="shared" si="143"/>
        <v/>
      </c>
      <c r="CG358" s="4">
        <f t="shared" si="131"/>
        <v>0</v>
      </c>
      <c r="CH358" s="4">
        <f t="shared" si="145"/>
        <v>0</v>
      </c>
      <c r="CI358" s="4">
        <f t="shared" si="138"/>
        <v>0</v>
      </c>
      <c r="CK358" s="83">
        <f t="shared" si="128"/>
        <v>48.150973787635294</v>
      </c>
      <c r="CL358" s="1">
        <f t="shared" si="125"/>
        <v>1131.3016216755746</v>
      </c>
      <c r="CM358" s="1">
        <f t="shared" si="126"/>
        <v>1083.1506478879392</v>
      </c>
      <c r="CN358" s="83">
        <f t="shared" si="127"/>
        <v>34676.211009767976</v>
      </c>
      <c r="CO358" s="74">
        <f t="shared" si="136"/>
        <v>320</v>
      </c>
    </row>
    <row r="359" spans="1:93" hidden="1" x14ac:dyDescent="0.35">
      <c r="A359" s="74" t="str">
        <f t="shared" si="119"/>
        <v/>
      </c>
      <c r="B359" s="75" t="str">
        <f t="shared" si="120"/>
        <v/>
      </c>
      <c r="C359" s="76">
        <f t="shared" si="121"/>
        <v>0</v>
      </c>
      <c r="D359" s="77">
        <f t="shared" si="122"/>
        <v>0</v>
      </c>
      <c r="E359" s="76">
        <f t="shared" si="134"/>
        <v>0</v>
      </c>
      <c r="F359" s="76"/>
      <c r="G359" s="76">
        <f t="shared" si="137"/>
        <v>0</v>
      </c>
      <c r="H359" s="76">
        <f t="shared" si="123"/>
        <v>0</v>
      </c>
      <c r="I359" s="91">
        <f t="shared" si="124"/>
        <v>0</v>
      </c>
      <c r="J359" s="16"/>
      <c r="M359" s="95"/>
      <c r="N359" s="85"/>
      <c r="O359" s="87">
        <f t="shared" si="139"/>
        <v>0</v>
      </c>
      <c r="P359" s="41"/>
      <c r="Q359" s="80">
        <f t="shared" si="129"/>
        <v>0</v>
      </c>
      <c r="R359" s="18"/>
      <c r="S359" s="90">
        <f>SUM($C$39:C359)</f>
        <v>90768.583803206813</v>
      </c>
      <c r="T359" s="81"/>
      <c r="U359" s="80">
        <f>SUM($CD$31:CD353)</f>
        <v>90768.583803206813</v>
      </c>
      <c r="V359" s="18"/>
      <c r="W359" s="18"/>
      <c r="X359" s="18"/>
      <c r="AC359" s="3" t="s">
        <v>45</v>
      </c>
      <c r="CB359">
        <f t="shared" si="144"/>
        <v>327</v>
      </c>
      <c r="CC359" s="2" t="str">
        <f t="shared" si="140"/>
        <v/>
      </c>
      <c r="CD359" s="4" t="str">
        <f t="shared" si="141"/>
        <v/>
      </c>
      <c r="CE359" s="1" t="str">
        <f t="shared" si="142"/>
        <v/>
      </c>
      <c r="CF359" s="4" t="str">
        <f t="shared" si="143"/>
        <v/>
      </c>
      <c r="CG359" s="4">
        <f t="shared" si="131"/>
        <v>0</v>
      </c>
      <c r="CH359" s="4">
        <f t="shared" si="145"/>
        <v>0</v>
      </c>
      <c r="CI359" s="4">
        <f t="shared" si="138"/>
        <v>0</v>
      </c>
      <c r="CK359" s="83">
        <f t="shared" si="128"/>
        <v>46.692481352736188</v>
      </c>
      <c r="CL359" s="1">
        <f t="shared" si="125"/>
        <v>1131.3016216755746</v>
      </c>
      <c r="CM359" s="1">
        <f t="shared" si="126"/>
        <v>1084.6091403228384</v>
      </c>
      <c r="CN359" s="83">
        <f t="shared" si="127"/>
        <v>33591.601869445134</v>
      </c>
      <c r="CO359" s="74">
        <f t="shared" si="136"/>
        <v>321</v>
      </c>
    </row>
    <row r="360" spans="1:93" hidden="1" x14ac:dyDescent="0.35">
      <c r="A360" s="74" t="str">
        <f t="shared" ref="A360:A413" si="146">IF(I359&lt;1,"",A359+1)</f>
        <v/>
      </c>
      <c r="B360" s="75" t="str">
        <f t="shared" ref="B360:B413" si="147">IF(I359&lt;1,"",$E$7)</f>
        <v/>
      </c>
      <c r="C360" s="76">
        <f t="shared" ref="C360:C413" si="148">IF(I359&lt;1,0,(I359*(B360*30)/360))</f>
        <v>0</v>
      </c>
      <c r="D360" s="77">
        <f t="shared" ref="D360:D413" si="149">IF(I359 &gt; 1, IF(I359-D359&lt;1,(I359+C360),$E$9), 0)</f>
        <v>0</v>
      </c>
      <c r="E360" s="76">
        <f t="shared" si="134"/>
        <v>0</v>
      </c>
      <c r="F360" s="76"/>
      <c r="G360" s="76">
        <f t="shared" si="137"/>
        <v>0</v>
      </c>
      <c r="H360" s="76">
        <f t="shared" ref="H360:H413" si="150">IF(I359&lt;1,0,IF((D360+E360+G360)-C360&gt;=(I359),(I359),(D360+E360+G360)-C360))</f>
        <v>0</v>
      </c>
      <c r="I360" s="91">
        <f t="shared" ref="I360:I413" si="151">IF(I359-H360&lt;1,0,I359-H360)</f>
        <v>0</v>
      </c>
      <c r="J360" s="16"/>
      <c r="M360" s="95"/>
      <c r="N360" s="85"/>
      <c r="O360" s="87">
        <f t="shared" si="139"/>
        <v>0</v>
      </c>
      <c r="P360" s="41"/>
      <c r="Q360" s="80">
        <f t="shared" si="129"/>
        <v>0</v>
      </c>
      <c r="R360" s="18"/>
      <c r="S360" s="90">
        <f>SUM($C$39:C360)</f>
        <v>90768.583803206813</v>
      </c>
      <c r="T360" s="81"/>
      <c r="U360" s="80">
        <f>SUM($CD$31:CD354)</f>
        <v>90768.583803206813</v>
      </c>
      <c r="V360" s="18"/>
      <c r="W360" s="18"/>
      <c r="X360" s="18"/>
      <c r="AC360" s="3" t="s">
        <v>45</v>
      </c>
      <c r="CB360">
        <f t="shared" si="144"/>
        <v>328</v>
      </c>
      <c r="CC360" s="2" t="str">
        <f t="shared" si="140"/>
        <v/>
      </c>
      <c r="CD360" s="4" t="str">
        <f t="shared" si="141"/>
        <v/>
      </c>
      <c r="CE360" s="1" t="str">
        <f t="shared" si="142"/>
        <v/>
      </c>
      <c r="CF360" s="4" t="str">
        <f t="shared" si="143"/>
        <v/>
      </c>
      <c r="CG360" s="4">
        <f t="shared" si="131"/>
        <v>0</v>
      </c>
      <c r="CH360" s="4">
        <f t="shared" si="145"/>
        <v>0</v>
      </c>
      <c r="CI360" s="4">
        <f t="shared" si="138"/>
        <v>0</v>
      </c>
      <c r="CK360" s="83">
        <f t="shared" si="128"/>
        <v>45.232025017259808</v>
      </c>
      <c r="CL360" s="1">
        <f t="shared" ref="CL360:CL423" si="152">$D$39/2</f>
        <v>1131.3016216755746</v>
      </c>
      <c r="CM360" s="1">
        <f t="shared" ref="CM360:CM423" si="153">CL360-CK360</f>
        <v>1086.0695966583148</v>
      </c>
      <c r="CN360" s="83">
        <f t="shared" ref="CN360:CN423" si="154">IF(CN359-CM360&lt;0,0,CN359-CM360)</f>
        <v>32505.532272786819</v>
      </c>
      <c r="CO360" s="74">
        <f t="shared" si="136"/>
        <v>322</v>
      </c>
    </row>
    <row r="361" spans="1:93" hidden="1" x14ac:dyDescent="0.35">
      <c r="A361" s="74" t="str">
        <f t="shared" si="146"/>
        <v/>
      </c>
      <c r="B361" s="75" t="str">
        <f t="shared" si="147"/>
        <v/>
      </c>
      <c r="C361" s="76">
        <f t="shared" si="148"/>
        <v>0</v>
      </c>
      <c r="D361" s="77">
        <f t="shared" si="149"/>
        <v>0</v>
      </c>
      <c r="E361" s="76">
        <f t="shared" si="134"/>
        <v>0</v>
      </c>
      <c r="F361" s="76"/>
      <c r="G361" s="76">
        <f t="shared" si="137"/>
        <v>0</v>
      </c>
      <c r="H361" s="76">
        <f t="shared" si="150"/>
        <v>0</v>
      </c>
      <c r="I361" s="91">
        <f t="shared" si="151"/>
        <v>0</v>
      </c>
      <c r="J361" s="16"/>
      <c r="M361" s="95"/>
      <c r="N361" s="85"/>
      <c r="O361" s="87">
        <f t="shared" si="139"/>
        <v>0</v>
      </c>
      <c r="P361" s="41"/>
      <c r="Q361" s="80">
        <f t="shared" si="129"/>
        <v>0</v>
      </c>
      <c r="R361" s="18"/>
      <c r="S361" s="90">
        <f>SUM($C$39:C361)</f>
        <v>90768.583803206813</v>
      </c>
      <c r="T361" s="81"/>
      <c r="U361" s="80">
        <f>SUM($CD$31:CD355)</f>
        <v>90768.583803206813</v>
      </c>
      <c r="V361" s="18"/>
      <c r="W361" s="18"/>
      <c r="X361" s="18"/>
      <c r="AC361" s="3" t="s">
        <v>45</v>
      </c>
      <c r="CB361">
        <f t="shared" si="144"/>
        <v>329</v>
      </c>
      <c r="CC361" s="2" t="str">
        <f t="shared" si="140"/>
        <v/>
      </c>
      <c r="CD361" s="4" t="str">
        <f t="shared" si="141"/>
        <v/>
      </c>
      <c r="CE361" s="1" t="str">
        <f t="shared" si="142"/>
        <v/>
      </c>
      <c r="CF361" s="4" t="str">
        <f t="shared" si="143"/>
        <v/>
      </c>
      <c r="CG361" s="4">
        <f t="shared" si="131"/>
        <v>0</v>
      </c>
      <c r="CH361" s="4">
        <f t="shared" si="145"/>
        <v>0</v>
      </c>
      <c r="CI361" s="4">
        <f t="shared" si="138"/>
        <v>0</v>
      </c>
      <c r="CK361" s="83">
        <f t="shared" ref="CK361:CK424" si="155">(CN360*($CK$37*13.85))/360</f>
        <v>43.769602136759474</v>
      </c>
      <c r="CL361" s="1">
        <f t="shared" si="152"/>
        <v>1131.3016216755746</v>
      </c>
      <c r="CM361" s="1">
        <f t="shared" si="153"/>
        <v>1087.5320195388151</v>
      </c>
      <c r="CN361" s="83">
        <f t="shared" si="154"/>
        <v>31418.000253248003</v>
      </c>
      <c r="CO361" s="74">
        <f t="shared" si="136"/>
        <v>323</v>
      </c>
    </row>
    <row r="362" spans="1:93" hidden="1" x14ac:dyDescent="0.35">
      <c r="A362" s="74" t="str">
        <f t="shared" si="146"/>
        <v/>
      </c>
      <c r="B362" s="75" t="str">
        <f t="shared" si="147"/>
        <v/>
      </c>
      <c r="C362" s="76">
        <f t="shared" si="148"/>
        <v>0</v>
      </c>
      <c r="D362" s="77">
        <f t="shared" si="149"/>
        <v>0</v>
      </c>
      <c r="E362" s="76">
        <f t="shared" si="134"/>
        <v>0</v>
      </c>
      <c r="F362" s="76"/>
      <c r="G362" s="76">
        <f t="shared" si="137"/>
        <v>0</v>
      </c>
      <c r="H362" s="76">
        <f t="shared" si="150"/>
        <v>0</v>
      </c>
      <c r="I362" s="91">
        <f t="shared" si="151"/>
        <v>0</v>
      </c>
      <c r="J362" s="16"/>
      <c r="M362" s="95"/>
      <c r="N362" s="85" t="s">
        <v>45</v>
      </c>
      <c r="O362" s="87">
        <f>CN740</f>
        <v>0</v>
      </c>
      <c r="P362" s="41"/>
      <c r="Q362" s="80">
        <f t="shared" si="129"/>
        <v>0</v>
      </c>
      <c r="R362" s="18"/>
      <c r="S362" s="90">
        <f>SUM($C$39:C362)</f>
        <v>90768.583803206813</v>
      </c>
      <c r="T362" s="81">
        <v>27</v>
      </c>
      <c r="U362" s="80">
        <f>SUM($CD$31:CD356)</f>
        <v>90768.583803206813</v>
      </c>
      <c r="V362" s="18"/>
      <c r="W362" s="18"/>
      <c r="X362" s="18"/>
      <c r="AC362" s="3" t="s">
        <v>45</v>
      </c>
      <c r="CB362">
        <f t="shared" si="144"/>
        <v>330</v>
      </c>
      <c r="CC362" s="2" t="str">
        <f t="shared" si="140"/>
        <v/>
      </c>
      <c r="CD362" s="4" t="str">
        <f t="shared" si="141"/>
        <v/>
      </c>
      <c r="CE362" s="1" t="str">
        <f t="shared" si="142"/>
        <v/>
      </c>
      <c r="CF362" s="4" t="str">
        <f t="shared" si="143"/>
        <v/>
      </c>
      <c r="CG362" s="4">
        <f t="shared" si="131"/>
        <v>0</v>
      </c>
      <c r="CH362" s="4">
        <f t="shared" si="145"/>
        <v>0</v>
      </c>
      <c r="CI362" s="4">
        <f t="shared" si="138"/>
        <v>0</v>
      </c>
      <c r="CK362" s="83">
        <f t="shared" si="155"/>
        <v>42.305210063227698</v>
      </c>
      <c r="CL362" s="1">
        <f t="shared" si="152"/>
        <v>1131.3016216755746</v>
      </c>
      <c r="CM362" s="1">
        <f t="shared" si="153"/>
        <v>1088.9964116123469</v>
      </c>
      <c r="CN362" s="83">
        <f t="shared" si="154"/>
        <v>30329.003841635655</v>
      </c>
      <c r="CO362" s="74">
        <f t="shared" si="136"/>
        <v>324</v>
      </c>
    </row>
    <row r="363" spans="1:93" hidden="1" x14ac:dyDescent="0.35">
      <c r="A363" s="74" t="str">
        <f t="shared" si="146"/>
        <v/>
      </c>
      <c r="B363" s="75" t="str">
        <f t="shared" si="147"/>
        <v/>
      </c>
      <c r="C363" s="76">
        <f t="shared" si="148"/>
        <v>0</v>
      </c>
      <c r="D363" s="77">
        <f t="shared" si="149"/>
        <v>0</v>
      </c>
      <c r="E363" s="76">
        <f t="shared" si="134"/>
        <v>0</v>
      </c>
      <c r="F363" s="76"/>
      <c r="G363" s="76">
        <f t="shared" si="137"/>
        <v>0</v>
      </c>
      <c r="H363" s="76">
        <f t="shared" si="150"/>
        <v>0</v>
      </c>
      <c r="I363" s="91">
        <f t="shared" si="151"/>
        <v>0</v>
      </c>
      <c r="J363" s="16"/>
      <c r="M363" s="95"/>
      <c r="N363" s="85"/>
      <c r="O363" s="87">
        <f>O362-($O362-$O$374)/12</f>
        <v>0</v>
      </c>
      <c r="P363" s="41"/>
      <c r="Q363" s="80">
        <f t="shared" si="129"/>
        <v>0</v>
      </c>
      <c r="R363" s="18"/>
      <c r="S363" s="90">
        <f>SUM($C$39:C363)</f>
        <v>90768.583803206813</v>
      </c>
      <c r="T363" s="81"/>
      <c r="U363" s="80">
        <f>SUM($CD$31:CD357)</f>
        <v>90768.583803206813</v>
      </c>
      <c r="V363" s="18"/>
      <c r="W363" s="18"/>
      <c r="X363" s="18"/>
      <c r="AC363" s="3" t="s">
        <v>45</v>
      </c>
      <c r="CB363">
        <f t="shared" si="144"/>
        <v>331</v>
      </c>
      <c r="CC363" s="2" t="str">
        <f t="shared" si="140"/>
        <v/>
      </c>
      <c r="CD363" s="4" t="str">
        <f t="shared" si="141"/>
        <v/>
      </c>
      <c r="CE363" s="1" t="str">
        <f t="shared" si="142"/>
        <v/>
      </c>
      <c r="CF363" s="4" t="str">
        <f t="shared" si="143"/>
        <v/>
      </c>
      <c r="CG363" s="4">
        <f t="shared" si="131"/>
        <v>0</v>
      </c>
      <c r="CH363" s="4">
        <f t="shared" si="145"/>
        <v>0</v>
      </c>
      <c r="CI363" s="4">
        <f t="shared" si="138"/>
        <v>0</v>
      </c>
      <c r="CK363" s="83">
        <f t="shared" si="155"/>
        <v>40.838846145091345</v>
      </c>
      <c r="CL363" s="1">
        <f t="shared" si="152"/>
        <v>1131.3016216755746</v>
      </c>
      <c r="CM363" s="1">
        <f t="shared" si="153"/>
        <v>1090.4627755304832</v>
      </c>
      <c r="CN363" s="83">
        <f t="shared" si="154"/>
        <v>29238.541066105172</v>
      </c>
      <c r="CO363" s="74">
        <f t="shared" si="136"/>
        <v>325</v>
      </c>
    </row>
    <row r="364" spans="1:93" hidden="1" x14ac:dyDescent="0.35">
      <c r="A364" s="74" t="str">
        <f t="shared" si="146"/>
        <v/>
      </c>
      <c r="B364" s="75" t="str">
        <f t="shared" si="147"/>
        <v/>
      </c>
      <c r="C364" s="76">
        <f t="shared" si="148"/>
        <v>0</v>
      </c>
      <c r="D364" s="77">
        <f t="shared" si="149"/>
        <v>0</v>
      </c>
      <c r="E364" s="76">
        <f t="shared" si="134"/>
        <v>0</v>
      </c>
      <c r="F364" s="76"/>
      <c r="G364" s="76">
        <f t="shared" si="137"/>
        <v>0</v>
      </c>
      <c r="H364" s="76">
        <f t="shared" si="150"/>
        <v>0</v>
      </c>
      <c r="I364" s="91">
        <f t="shared" si="151"/>
        <v>0</v>
      </c>
      <c r="J364" s="16"/>
      <c r="M364" s="95"/>
      <c r="N364" s="85"/>
      <c r="O364" s="87">
        <f t="shared" ref="O364:O373" si="156">O363-($O363-$O$374)/12</f>
        <v>0</v>
      </c>
      <c r="P364" s="41"/>
      <c r="Q364" s="80">
        <f t="shared" si="129"/>
        <v>0</v>
      </c>
      <c r="R364" s="18"/>
      <c r="S364" s="90">
        <f>SUM($C$39:C364)</f>
        <v>90768.583803206813</v>
      </c>
      <c r="T364" s="81"/>
      <c r="U364" s="80">
        <f>SUM($CD$31:CD358)</f>
        <v>90768.583803206813</v>
      </c>
      <c r="V364" s="18"/>
      <c r="W364" s="18"/>
      <c r="X364" s="18"/>
      <c r="AC364" s="3" t="s">
        <v>45</v>
      </c>
      <c r="CB364">
        <f t="shared" si="144"/>
        <v>332</v>
      </c>
      <c r="CC364" s="2" t="str">
        <f t="shared" si="140"/>
        <v/>
      </c>
      <c r="CD364" s="4" t="str">
        <f t="shared" si="141"/>
        <v/>
      </c>
      <c r="CE364" s="1" t="str">
        <f t="shared" si="142"/>
        <v/>
      </c>
      <c r="CF364" s="4" t="str">
        <f t="shared" si="143"/>
        <v/>
      </c>
      <c r="CG364" s="4">
        <f t="shared" si="131"/>
        <v>0</v>
      </c>
      <c r="CH364" s="4">
        <f t="shared" si="145"/>
        <v>0</v>
      </c>
      <c r="CI364" s="4">
        <f t="shared" si="138"/>
        <v>0</v>
      </c>
      <c r="CK364" s="83">
        <f t="shared" si="155"/>
        <v>39.370507727206892</v>
      </c>
      <c r="CL364" s="1">
        <f t="shared" si="152"/>
        <v>1131.3016216755746</v>
      </c>
      <c r="CM364" s="1">
        <f t="shared" si="153"/>
        <v>1091.9311139483677</v>
      </c>
      <c r="CN364" s="83">
        <f t="shared" si="154"/>
        <v>28146.609952156803</v>
      </c>
      <c r="CO364" s="74">
        <f t="shared" si="136"/>
        <v>326</v>
      </c>
    </row>
    <row r="365" spans="1:93" hidden="1" x14ac:dyDescent="0.35">
      <c r="A365" s="74" t="str">
        <f t="shared" si="146"/>
        <v/>
      </c>
      <c r="B365" s="75" t="str">
        <f t="shared" si="147"/>
        <v/>
      </c>
      <c r="C365" s="76">
        <f t="shared" si="148"/>
        <v>0</v>
      </c>
      <c r="D365" s="77">
        <f t="shared" si="149"/>
        <v>0</v>
      </c>
      <c r="E365" s="76">
        <f t="shared" si="134"/>
        <v>0</v>
      </c>
      <c r="F365" s="76"/>
      <c r="G365" s="76">
        <f t="shared" si="137"/>
        <v>0</v>
      </c>
      <c r="H365" s="76">
        <f t="shared" si="150"/>
        <v>0</v>
      </c>
      <c r="I365" s="91">
        <f t="shared" si="151"/>
        <v>0</v>
      </c>
      <c r="J365" s="16"/>
      <c r="M365" s="95"/>
      <c r="N365" s="85"/>
      <c r="O365" s="87">
        <f t="shared" si="156"/>
        <v>0</v>
      </c>
      <c r="P365" s="41"/>
      <c r="Q365" s="80">
        <f t="shared" ref="Q365:Q413" si="157">CI359</f>
        <v>0</v>
      </c>
      <c r="R365" s="18"/>
      <c r="S365" s="90">
        <f>SUM($C$39:C365)</f>
        <v>90768.583803206813</v>
      </c>
      <c r="T365" s="81"/>
      <c r="U365" s="80">
        <f>SUM($CD$31:CD359)</f>
        <v>90768.583803206813</v>
      </c>
      <c r="V365" s="18"/>
      <c r="W365" s="18"/>
      <c r="X365" s="18"/>
      <c r="AC365" s="3" t="s">
        <v>45</v>
      </c>
      <c r="CB365">
        <f t="shared" si="144"/>
        <v>333</v>
      </c>
      <c r="CC365" s="2" t="str">
        <f t="shared" si="140"/>
        <v/>
      </c>
      <c r="CD365" s="4" t="str">
        <f t="shared" si="141"/>
        <v/>
      </c>
      <c r="CE365" s="1" t="str">
        <f t="shared" si="142"/>
        <v/>
      </c>
      <c r="CF365" s="4" t="str">
        <f t="shared" si="143"/>
        <v/>
      </c>
      <c r="CG365" s="4">
        <f t="shared" si="131"/>
        <v>0</v>
      </c>
      <c r="CH365" s="4">
        <f t="shared" si="145"/>
        <v>0</v>
      </c>
      <c r="CI365" s="4">
        <f t="shared" si="138"/>
        <v>0</v>
      </c>
      <c r="CK365" s="83">
        <f t="shared" si="155"/>
        <v>37.900192150855588</v>
      </c>
      <c r="CL365" s="1">
        <f t="shared" si="152"/>
        <v>1131.3016216755746</v>
      </c>
      <c r="CM365" s="1">
        <f t="shared" si="153"/>
        <v>1093.4014295247189</v>
      </c>
      <c r="CN365" s="83">
        <f t="shared" si="154"/>
        <v>27053.208522632085</v>
      </c>
      <c r="CO365" s="74">
        <f t="shared" si="136"/>
        <v>327</v>
      </c>
    </row>
    <row r="366" spans="1:93" hidden="1" x14ac:dyDescent="0.35">
      <c r="A366" s="74" t="str">
        <f t="shared" si="146"/>
        <v/>
      </c>
      <c r="B366" s="75" t="str">
        <f t="shared" si="147"/>
        <v/>
      </c>
      <c r="C366" s="76">
        <f t="shared" si="148"/>
        <v>0</v>
      </c>
      <c r="D366" s="77">
        <f t="shared" si="149"/>
        <v>0</v>
      </c>
      <c r="E366" s="76">
        <f t="shared" si="134"/>
        <v>0</v>
      </c>
      <c r="F366" s="76"/>
      <c r="G366" s="76">
        <f t="shared" si="137"/>
        <v>0</v>
      </c>
      <c r="H366" s="76">
        <f t="shared" si="150"/>
        <v>0</v>
      </c>
      <c r="I366" s="91">
        <f t="shared" si="151"/>
        <v>0</v>
      </c>
      <c r="J366" s="16"/>
      <c r="M366" s="95"/>
      <c r="N366" s="85"/>
      <c r="O366" s="87">
        <f t="shared" si="156"/>
        <v>0</v>
      </c>
      <c r="P366" s="41"/>
      <c r="Q366" s="80">
        <f t="shared" si="157"/>
        <v>0</v>
      </c>
      <c r="R366" s="18"/>
      <c r="S366" s="90">
        <f>SUM($C$39:C366)</f>
        <v>90768.583803206813</v>
      </c>
      <c r="T366" s="81"/>
      <c r="U366" s="80">
        <f>SUM($CD$31:CD360)</f>
        <v>90768.583803206813</v>
      </c>
      <c r="V366" s="18"/>
      <c r="W366" s="18"/>
      <c r="X366" s="18"/>
      <c r="AC366" s="3" t="s">
        <v>45</v>
      </c>
      <c r="CB366">
        <f t="shared" si="144"/>
        <v>334</v>
      </c>
      <c r="CC366" s="2" t="str">
        <f t="shared" si="140"/>
        <v/>
      </c>
      <c r="CD366" s="4" t="str">
        <f t="shared" si="141"/>
        <v/>
      </c>
      <c r="CE366" s="1" t="str">
        <f t="shared" si="142"/>
        <v/>
      </c>
      <c r="CF366" s="4" t="str">
        <f t="shared" si="143"/>
        <v/>
      </c>
      <c r="CG366" s="4">
        <f t="shared" si="131"/>
        <v>0</v>
      </c>
      <c r="CH366" s="4">
        <f t="shared" si="145"/>
        <v>0</v>
      </c>
      <c r="CI366" s="4">
        <f t="shared" si="138"/>
        <v>0</v>
      </c>
      <c r="CK366" s="83">
        <f t="shared" si="155"/>
        <v>36.427896753738622</v>
      </c>
      <c r="CL366" s="1">
        <f t="shared" si="152"/>
        <v>1131.3016216755746</v>
      </c>
      <c r="CM366" s="1">
        <f t="shared" si="153"/>
        <v>1094.8737249218359</v>
      </c>
      <c r="CN366" s="83">
        <f t="shared" si="154"/>
        <v>25958.334797710249</v>
      </c>
      <c r="CO366" s="74">
        <f t="shared" si="136"/>
        <v>328</v>
      </c>
    </row>
    <row r="367" spans="1:93" hidden="1" x14ac:dyDescent="0.35">
      <c r="A367" s="74" t="str">
        <f t="shared" si="146"/>
        <v/>
      </c>
      <c r="B367" s="75" t="str">
        <f t="shared" si="147"/>
        <v/>
      </c>
      <c r="C367" s="76">
        <f t="shared" si="148"/>
        <v>0</v>
      </c>
      <c r="D367" s="77">
        <f t="shared" si="149"/>
        <v>0</v>
      </c>
      <c r="E367" s="76">
        <f t="shared" si="134"/>
        <v>0</v>
      </c>
      <c r="F367" s="76"/>
      <c r="G367" s="76">
        <f t="shared" si="137"/>
        <v>0</v>
      </c>
      <c r="H367" s="76">
        <f t="shared" si="150"/>
        <v>0</v>
      </c>
      <c r="I367" s="91">
        <f t="shared" si="151"/>
        <v>0</v>
      </c>
      <c r="J367" s="16"/>
      <c r="M367" s="95"/>
      <c r="N367" s="85"/>
      <c r="O367" s="87">
        <f t="shared" si="156"/>
        <v>0</v>
      </c>
      <c r="P367" s="41"/>
      <c r="Q367" s="80">
        <f t="shared" si="157"/>
        <v>0</v>
      </c>
      <c r="R367" s="18"/>
      <c r="S367" s="90">
        <f>SUM($C$39:C367)</f>
        <v>90768.583803206813</v>
      </c>
      <c r="T367" s="81"/>
      <c r="U367" s="80">
        <f>SUM($CD$31:CD361)</f>
        <v>90768.583803206813</v>
      </c>
      <c r="V367" s="18"/>
      <c r="W367" s="18"/>
      <c r="X367" s="18"/>
      <c r="AC367" s="3" t="s">
        <v>45</v>
      </c>
      <c r="CB367">
        <f t="shared" si="144"/>
        <v>335</v>
      </c>
      <c r="CC367" s="2" t="str">
        <f t="shared" si="140"/>
        <v/>
      </c>
      <c r="CD367" s="4" t="str">
        <f t="shared" si="141"/>
        <v/>
      </c>
      <c r="CE367" s="1" t="str">
        <f t="shared" si="142"/>
        <v/>
      </c>
      <c r="CF367" s="4" t="str">
        <f t="shared" si="143"/>
        <v/>
      </c>
      <c r="CG367" s="4">
        <f t="shared" si="131"/>
        <v>0</v>
      </c>
      <c r="CH367" s="4">
        <f t="shared" si="145"/>
        <v>0</v>
      </c>
      <c r="CI367" s="4">
        <f t="shared" si="138"/>
        <v>0</v>
      </c>
      <c r="CK367" s="83">
        <f t="shared" si="155"/>
        <v>34.953618869972345</v>
      </c>
      <c r="CL367" s="1">
        <f t="shared" si="152"/>
        <v>1131.3016216755746</v>
      </c>
      <c r="CM367" s="1">
        <f t="shared" si="153"/>
        <v>1096.3480028056022</v>
      </c>
      <c r="CN367" s="83">
        <f t="shared" si="154"/>
        <v>24861.986794904646</v>
      </c>
      <c r="CO367" s="74">
        <f t="shared" si="136"/>
        <v>329</v>
      </c>
    </row>
    <row r="368" spans="1:93" hidden="1" x14ac:dyDescent="0.35">
      <c r="A368" s="74" t="str">
        <f t="shared" si="146"/>
        <v/>
      </c>
      <c r="B368" s="75" t="str">
        <f t="shared" si="147"/>
        <v/>
      </c>
      <c r="C368" s="76">
        <f t="shared" si="148"/>
        <v>0</v>
      </c>
      <c r="D368" s="77">
        <f t="shared" si="149"/>
        <v>0</v>
      </c>
      <c r="E368" s="76">
        <f t="shared" si="134"/>
        <v>0</v>
      </c>
      <c r="F368" s="76"/>
      <c r="G368" s="76">
        <f t="shared" si="137"/>
        <v>0</v>
      </c>
      <c r="H368" s="76">
        <f t="shared" si="150"/>
        <v>0</v>
      </c>
      <c r="I368" s="91">
        <f t="shared" si="151"/>
        <v>0</v>
      </c>
      <c r="J368" s="16"/>
      <c r="M368" s="95"/>
      <c r="N368" s="85"/>
      <c r="O368" s="87">
        <f t="shared" si="156"/>
        <v>0</v>
      </c>
      <c r="P368" s="41"/>
      <c r="Q368" s="80">
        <f t="shared" si="157"/>
        <v>0</v>
      </c>
      <c r="R368" s="18"/>
      <c r="S368" s="90">
        <f>SUM($C$39:C368)</f>
        <v>90768.583803206813</v>
      </c>
      <c r="T368" s="81"/>
      <c r="U368" s="80">
        <f>SUM($CD$31:CD362)</f>
        <v>90768.583803206813</v>
      </c>
      <c r="V368" s="18"/>
      <c r="W368" s="18"/>
      <c r="X368" s="18"/>
      <c r="AC368" s="3" t="s">
        <v>45</v>
      </c>
      <c r="CB368">
        <f t="shared" si="144"/>
        <v>336</v>
      </c>
      <c r="CC368" s="2" t="str">
        <f t="shared" si="140"/>
        <v/>
      </c>
      <c r="CD368" s="4" t="str">
        <f t="shared" si="141"/>
        <v/>
      </c>
      <c r="CE368" s="1" t="str">
        <f t="shared" si="142"/>
        <v/>
      </c>
      <c r="CF368" s="4" t="str">
        <f t="shared" si="143"/>
        <v/>
      </c>
      <c r="CG368" s="4">
        <f t="shared" ref="CG368:CG407" si="158">IF(CI367&lt;1,0,CG356)</f>
        <v>0</v>
      </c>
      <c r="CH368" s="4">
        <f t="shared" si="145"/>
        <v>0</v>
      </c>
      <c r="CI368" s="4">
        <f t="shared" si="138"/>
        <v>0</v>
      </c>
      <c r="CK368" s="83">
        <f t="shared" si="155"/>
        <v>33.477355830083411</v>
      </c>
      <c r="CL368" s="1">
        <f t="shared" si="152"/>
        <v>1131.3016216755746</v>
      </c>
      <c r="CM368" s="1">
        <f t="shared" si="153"/>
        <v>1097.824265845491</v>
      </c>
      <c r="CN368" s="83">
        <f t="shared" si="154"/>
        <v>23764.162529059155</v>
      </c>
      <c r="CO368" s="74">
        <f t="shared" si="136"/>
        <v>330</v>
      </c>
    </row>
    <row r="369" spans="1:93" hidden="1" x14ac:dyDescent="0.35">
      <c r="A369" s="74" t="str">
        <f t="shared" si="146"/>
        <v/>
      </c>
      <c r="B369" s="75" t="str">
        <f t="shared" si="147"/>
        <v/>
      </c>
      <c r="C369" s="76">
        <f t="shared" si="148"/>
        <v>0</v>
      </c>
      <c r="D369" s="77">
        <f t="shared" si="149"/>
        <v>0</v>
      </c>
      <c r="E369" s="76">
        <f t="shared" si="134"/>
        <v>0</v>
      </c>
      <c r="F369" s="76"/>
      <c r="G369" s="76">
        <f t="shared" si="137"/>
        <v>0</v>
      </c>
      <c r="H369" s="76">
        <f t="shared" si="150"/>
        <v>0</v>
      </c>
      <c r="I369" s="91">
        <f t="shared" si="151"/>
        <v>0</v>
      </c>
      <c r="J369" s="16"/>
      <c r="M369" s="95"/>
      <c r="N369" s="85"/>
      <c r="O369" s="87">
        <f t="shared" si="156"/>
        <v>0</v>
      </c>
      <c r="P369" s="41"/>
      <c r="Q369" s="80">
        <f t="shared" si="157"/>
        <v>0</v>
      </c>
      <c r="R369" s="18"/>
      <c r="S369" s="90">
        <f>SUM($C$39:C369)</f>
        <v>90768.583803206813</v>
      </c>
      <c r="T369" s="81"/>
      <c r="U369" s="80">
        <f>SUM($CD$31:CD363)</f>
        <v>90768.583803206813</v>
      </c>
      <c r="V369" s="18"/>
      <c r="W369" s="18"/>
      <c r="X369" s="18"/>
      <c r="AC369" s="3" t="s">
        <v>45</v>
      </c>
      <c r="CB369">
        <f t="shared" si="144"/>
        <v>337</v>
      </c>
      <c r="CC369" s="2" t="str">
        <f t="shared" si="140"/>
        <v/>
      </c>
      <c r="CD369" s="4" t="str">
        <f t="shared" si="141"/>
        <v/>
      </c>
      <c r="CE369" s="1" t="str">
        <f t="shared" si="142"/>
        <v/>
      </c>
      <c r="CF369" s="4" t="str">
        <f t="shared" si="143"/>
        <v/>
      </c>
      <c r="CG369" s="4">
        <f t="shared" si="158"/>
        <v>0</v>
      </c>
      <c r="CH369" s="4">
        <f t="shared" si="145"/>
        <v>0</v>
      </c>
      <c r="CI369" s="4">
        <f t="shared" si="138"/>
        <v>0</v>
      </c>
      <c r="CK369" s="83">
        <f t="shared" si="155"/>
        <v>31.999104961003958</v>
      </c>
      <c r="CL369" s="1">
        <f t="shared" si="152"/>
        <v>1131.3016216755746</v>
      </c>
      <c r="CM369" s="1">
        <f t="shared" si="153"/>
        <v>1099.3025167145706</v>
      </c>
      <c r="CN369" s="83">
        <f t="shared" si="154"/>
        <v>22664.860012344583</v>
      </c>
      <c r="CO369" s="74">
        <f t="shared" si="136"/>
        <v>331</v>
      </c>
    </row>
    <row r="370" spans="1:93" hidden="1" x14ac:dyDescent="0.35">
      <c r="A370" s="74" t="str">
        <f t="shared" si="146"/>
        <v/>
      </c>
      <c r="B370" s="75" t="str">
        <f t="shared" si="147"/>
        <v/>
      </c>
      <c r="C370" s="76">
        <f t="shared" si="148"/>
        <v>0</v>
      </c>
      <c r="D370" s="77">
        <f t="shared" si="149"/>
        <v>0</v>
      </c>
      <c r="E370" s="76">
        <f t="shared" si="134"/>
        <v>0</v>
      </c>
      <c r="F370" s="76"/>
      <c r="G370" s="76">
        <f t="shared" si="137"/>
        <v>0</v>
      </c>
      <c r="H370" s="76">
        <f t="shared" si="150"/>
        <v>0</v>
      </c>
      <c r="I370" s="91">
        <f t="shared" si="151"/>
        <v>0</v>
      </c>
      <c r="J370" s="16"/>
      <c r="M370" s="95"/>
      <c r="N370" s="85"/>
      <c r="O370" s="87">
        <f t="shared" si="156"/>
        <v>0</v>
      </c>
      <c r="P370" s="41"/>
      <c r="Q370" s="80">
        <f t="shared" si="157"/>
        <v>0</v>
      </c>
      <c r="R370" s="18"/>
      <c r="S370" s="90">
        <f>SUM($C$39:C370)</f>
        <v>90768.583803206813</v>
      </c>
      <c r="T370" s="81"/>
      <c r="U370" s="80">
        <f>SUM($CD$31:CD364)</f>
        <v>90768.583803206813</v>
      </c>
      <c r="V370" s="18"/>
      <c r="W370" s="18"/>
      <c r="X370" s="18"/>
      <c r="AC370" s="3" t="s">
        <v>45</v>
      </c>
      <c r="CB370">
        <f t="shared" si="144"/>
        <v>338</v>
      </c>
      <c r="CC370" s="2" t="str">
        <f t="shared" si="140"/>
        <v/>
      </c>
      <c r="CD370" s="4" t="str">
        <f t="shared" si="141"/>
        <v/>
      </c>
      <c r="CE370" s="1" t="str">
        <f t="shared" si="142"/>
        <v/>
      </c>
      <c r="CF370" s="4" t="str">
        <f t="shared" si="143"/>
        <v/>
      </c>
      <c r="CG370" s="4">
        <f t="shared" si="158"/>
        <v>0</v>
      </c>
      <c r="CH370" s="4">
        <f t="shared" si="145"/>
        <v>0</v>
      </c>
      <c r="CI370" s="4">
        <f t="shared" si="138"/>
        <v>0</v>
      </c>
      <c r="CK370" s="83">
        <f t="shared" si="155"/>
        <v>30.518863586066768</v>
      </c>
      <c r="CL370" s="1">
        <f t="shared" si="152"/>
        <v>1131.3016216755746</v>
      </c>
      <c r="CM370" s="1">
        <f t="shared" si="153"/>
        <v>1100.7827580895078</v>
      </c>
      <c r="CN370" s="83">
        <f t="shared" si="154"/>
        <v>21564.077254255077</v>
      </c>
      <c r="CO370" s="74">
        <f t="shared" si="136"/>
        <v>332</v>
      </c>
    </row>
    <row r="371" spans="1:93" hidden="1" x14ac:dyDescent="0.35">
      <c r="A371" s="74" t="str">
        <f t="shared" si="146"/>
        <v/>
      </c>
      <c r="B371" s="75" t="str">
        <f t="shared" si="147"/>
        <v/>
      </c>
      <c r="C371" s="76">
        <f t="shared" si="148"/>
        <v>0</v>
      </c>
      <c r="D371" s="77">
        <f t="shared" si="149"/>
        <v>0</v>
      </c>
      <c r="E371" s="76">
        <f t="shared" si="134"/>
        <v>0</v>
      </c>
      <c r="F371" s="76"/>
      <c r="G371" s="76">
        <f t="shared" si="137"/>
        <v>0</v>
      </c>
      <c r="H371" s="76">
        <f t="shared" si="150"/>
        <v>0</v>
      </c>
      <c r="I371" s="91">
        <f t="shared" si="151"/>
        <v>0</v>
      </c>
      <c r="J371" s="16"/>
      <c r="M371" s="95"/>
      <c r="N371" s="85"/>
      <c r="O371" s="87">
        <f t="shared" si="156"/>
        <v>0</v>
      </c>
      <c r="P371" s="41"/>
      <c r="Q371" s="80">
        <f t="shared" si="157"/>
        <v>0</v>
      </c>
      <c r="R371" s="18"/>
      <c r="S371" s="90">
        <f>SUM($C$39:C371)</f>
        <v>90768.583803206813</v>
      </c>
      <c r="T371" s="81"/>
      <c r="U371" s="80">
        <f>SUM($CD$31:CD365)</f>
        <v>90768.583803206813</v>
      </c>
      <c r="V371" s="18"/>
      <c r="W371" s="18"/>
      <c r="X371" s="18"/>
      <c r="AC371" s="3" t="s">
        <v>45</v>
      </c>
      <c r="CB371">
        <f t="shared" si="144"/>
        <v>339</v>
      </c>
      <c r="CC371" s="2" t="str">
        <f t="shared" si="140"/>
        <v/>
      </c>
      <c r="CD371" s="4" t="str">
        <f t="shared" si="141"/>
        <v/>
      </c>
      <c r="CE371" s="1" t="str">
        <f t="shared" si="142"/>
        <v/>
      </c>
      <c r="CF371" s="4" t="str">
        <f t="shared" si="143"/>
        <v/>
      </c>
      <c r="CG371" s="4">
        <f t="shared" si="158"/>
        <v>0</v>
      </c>
      <c r="CH371" s="4">
        <f t="shared" si="145"/>
        <v>0</v>
      </c>
      <c r="CI371" s="4">
        <f t="shared" si="138"/>
        <v>0</v>
      </c>
      <c r="CK371" s="83">
        <f t="shared" si="155"/>
        <v>29.036629025000412</v>
      </c>
      <c r="CL371" s="1">
        <f t="shared" si="152"/>
        <v>1131.3016216755746</v>
      </c>
      <c r="CM371" s="1">
        <f t="shared" si="153"/>
        <v>1102.2649926505742</v>
      </c>
      <c r="CN371" s="83">
        <f t="shared" si="154"/>
        <v>20461.812261604504</v>
      </c>
      <c r="CO371" s="74">
        <f t="shared" si="136"/>
        <v>333</v>
      </c>
    </row>
    <row r="372" spans="1:93" hidden="1" x14ac:dyDescent="0.35">
      <c r="A372" s="74" t="str">
        <f t="shared" si="146"/>
        <v/>
      </c>
      <c r="B372" s="75" t="str">
        <f t="shared" si="147"/>
        <v/>
      </c>
      <c r="C372" s="76">
        <f t="shared" si="148"/>
        <v>0</v>
      </c>
      <c r="D372" s="77">
        <f t="shared" si="149"/>
        <v>0</v>
      </c>
      <c r="E372" s="76">
        <f t="shared" si="134"/>
        <v>0</v>
      </c>
      <c r="F372" s="76"/>
      <c r="G372" s="76">
        <f t="shared" si="137"/>
        <v>0</v>
      </c>
      <c r="H372" s="76">
        <f t="shared" si="150"/>
        <v>0</v>
      </c>
      <c r="I372" s="91">
        <f t="shared" si="151"/>
        <v>0</v>
      </c>
      <c r="J372" s="16"/>
      <c r="M372" s="95"/>
      <c r="N372" s="85"/>
      <c r="O372" s="87">
        <f t="shared" si="156"/>
        <v>0</v>
      </c>
      <c r="P372" s="41"/>
      <c r="Q372" s="80">
        <f t="shared" si="157"/>
        <v>0</v>
      </c>
      <c r="R372" s="18"/>
      <c r="S372" s="90">
        <f>SUM($C$39:C372)</f>
        <v>90768.583803206813</v>
      </c>
      <c r="T372" s="81"/>
      <c r="U372" s="80">
        <f>SUM($CD$31:CD366)</f>
        <v>90768.583803206813</v>
      </c>
      <c r="V372" s="18"/>
      <c r="W372" s="18"/>
      <c r="X372" s="18"/>
      <c r="AC372" s="3" t="s">
        <v>45</v>
      </c>
      <c r="CB372">
        <f t="shared" si="144"/>
        <v>340</v>
      </c>
      <c r="CC372" s="2" t="str">
        <f t="shared" si="140"/>
        <v/>
      </c>
      <c r="CD372" s="4" t="str">
        <f t="shared" si="141"/>
        <v/>
      </c>
      <c r="CE372" s="1" t="str">
        <f t="shared" si="142"/>
        <v/>
      </c>
      <c r="CF372" s="4" t="str">
        <f t="shared" si="143"/>
        <v/>
      </c>
      <c r="CG372" s="4">
        <f t="shared" si="158"/>
        <v>0</v>
      </c>
      <c r="CH372" s="4">
        <f t="shared" si="145"/>
        <v>0</v>
      </c>
      <c r="CI372" s="4">
        <f t="shared" si="138"/>
        <v>0</v>
      </c>
      <c r="CK372" s="83">
        <f t="shared" si="155"/>
        <v>27.552398593924398</v>
      </c>
      <c r="CL372" s="1">
        <f t="shared" si="152"/>
        <v>1131.3016216755746</v>
      </c>
      <c r="CM372" s="1">
        <f t="shared" si="153"/>
        <v>1103.7492230816501</v>
      </c>
      <c r="CN372" s="83">
        <f t="shared" si="154"/>
        <v>19358.063038522854</v>
      </c>
      <c r="CO372" s="74">
        <f t="shared" si="136"/>
        <v>334</v>
      </c>
    </row>
    <row r="373" spans="1:93" hidden="1" x14ac:dyDescent="0.35">
      <c r="A373" s="74" t="str">
        <f t="shared" si="146"/>
        <v/>
      </c>
      <c r="B373" s="75" t="str">
        <f t="shared" si="147"/>
        <v/>
      </c>
      <c r="C373" s="76">
        <f t="shared" si="148"/>
        <v>0</v>
      </c>
      <c r="D373" s="77">
        <f t="shared" si="149"/>
        <v>0</v>
      </c>
      <c r="E373" s="76">
        <f t="shared" si="134"/>
        <v>0</v>
      </c>
      <c r="F373" s="76"/>
      <c r="G373" s="76">
        <f t="shared" si="137"/>
        <v>0</v>
      </c>
      <c r="H373" s="76">
        <f t="shared" si="150"/>
        <v>0</v>
      </c>
      <c r="I373" s="91">
        <f t="shared" si="151"/>
        <v>0</v>
      </c>
      <c r="J373" s="16"/>
      <c r="M373" s="95"/>
      <c r="N373" s="85"/>
      <c r="O373" s="87">
        <f t="shared" si="156"/>
        <v>0</v>
      </c>
      <c r="P373" s="41"/>
      <c r="Q373" s="80">
        <f t="shared" si="157"/>
        <v>0</v>
      </c>
      <c r="R373" s="18"/>
      <c r="S373" s="90">
        <f>SUM($C$39:C373)</f>
        <v>90768.583803206813</v>
      </c>
      <c r="T373" s="81"/>
      <c r="U373" s="80">
        <f>SUM($CD$31:CD367)</f>
        <v>90768.583803206813</v>
      </c>
      <c r="V373" s="18"/>
      <c r="W373" s="18"/>
      <c r="X373" s="18"/>
      <c r="AC373" s="3" t="s">
        <v>45</v>
      </c>
      <c r="CB373">
        <f t="shared" si="144"/>
        <v>341</v>
      </c>
      <c r="CC373" s="2" t="str">
        <f t="shared" si="140"/>
        <v/>
      </c>
      <c r="CD373" s="4" t="str">
        <f t="shared" si="141"/>
        <v/>
      </c>
      <c r="CE373" s="1" t="str">
        <f t="shared" si="142"/>
        <v/>
      </c>
      <c r="CF373" s="4" t="str">
        <f t="shared" si="143"/>
        <v/>
      </c>
      <c r="CG373" s="4">
        <f t="shared" si="158"/>
        <v>0</v>
      </c>
      <c r="CH373" s="4">
        <f t="shared" si="145"/>
        <v>0</v>
      </c>
      <c r="CI373" s="4">
        <f t="shared" si="138"/>
        <v>0</v>
      </c>
      <c r="CK373" s="83">
        <f t="shared" si="155"/>
        <v>26.066169605344314</v>
      </c>
      <c r="CL373" s="1">
        <f t="shared" si="152"/>
        <v>1131.3016216755746</v>
      </c>
      <c r="CM373" s="1">
        <f t="shared" si="153"/>
        <v>1105.2354520702302</v>
      </c>
      <c r="CN373" s="83">
        <f t="shared" si="154"/>
        <v>18252.827586452622</v>
      </c>
      <c r="CO373" s="74">
        <f t="shared" si="136"/>
        <v>335</v>
      </c>
    </row>
    <row r="374" spans="1:93" hidden="1" x14ac:dyDescent="0.35">
      <c r="A374" s="74" t="str">
        <f t="shared" si="146"/>
        <v/>
      </c>
      <c r="B374" s="75" t="str">
        <f t="shared" si="147"/>
        <v/>
      </c>
      <c r="C374" s="76">
        <f t="shared" si="148"/>
        <v>0</v>
      </c>
      <c r="D374" s="77">
        <f t="shared" si="149"/>
        <v>0</v>
      </c>
      <c r="E374" s="76">
        <f t="shared" si="134"/>
        <v>0</v>
      </c>
      <c r="F374" s="76"/>
      <c r="G374" s="76">
        <f t="shared" si="137"/>
        <v>0</v>
      </c>
      <c r="H374" s="76">
        <f t="shared" si="150"/>
        <v>0</v>
      </c>
      <c r="I374" s="91">
        <f t="shared" si="151"/>
        <v>0</v>
      </c>
      <c r="J374" s="16"/>
      <c r="M374" s="95"/>
      <c r="N374" s="85" t="s">
        <v>45</v>
      </c>
      <c r="O374" s="87">
        <f>CN766</f>
        <v>0</v>
      </c>
      <c r="P374" s="41"/>
      <c r="Q374" s="80">
        <f t="shared" si="157"/>
        <v>0</v>
      </c>
      <c r="R374" s="18"/>
      <c r="S374" s="90">
        <f>SUM($C$39:C374)</f>
        <v>90768.583803206813</v>
      </c>
      <c r="T374" s="81">
        <v>28</v>
      </c>
      <c r="U374" s="80">
        <f>SUM($CD$31:CD368)</f>
        <v>90768.583803206813</v>
      </c>
      <c r="V374" s="18"/>
      <c r="W374" s="18"/>
      <c r="X374" s="18"/>
      <c r="AC374" s="3" t="s">
        <v>45</v>
      </c>
      <c r="CB374">
        <f t="shared" si="144"/>
        <v>342</v>
      </c>
      <c r="CC374" s="2" t="str">
        <f t="shared" si="140"/>
        <v/>
      </c>
      <c r="CD374" s="4" t="str">
        <f t="shared" si="141"/>
        <v/>
      </c>
      <c r="CE374" s="1" t="str">
        <f t="shared" si="142"/>
        <v/>
      </c>
      <c r="CF374" s="4" t="str">
        <f t="shared" si="143"/>
        <v/>
      </c>
      <c r="CG374" s="4">
        <f t="shared" si="158"/>
        <v>0</v>
      </c>
      <c r="CH374" s="4">
        <f t="shared" si="145"/>
        <v>0</v>
      </c>
      <c r="CI374" s="4">
        <f t="shared" si="138"/>
        <v>0</v>
      </c>
      <c r="CK374" s="83">
        <f t="shared" si="155"/>
        <v>24.577939368146968</v>
      </c>
      <c r="CL374" s="1">
        <f t="shared" si="152"/>
        <v>1131.3016216755746</v>
      </c>
      <c r="CM374" s="1">
        <f t="shared" si="153"/>
        <v>1106.7236823074277</v>
      </c>
      <c r="CN374" s="83">
        <f t="shared" si="154"/>
        <v>17146.103904145195</v>
      </c>
      <c r="CO374" s="74">
        <f t="shared" si="136"/>
        <v>336</v>
      </c>
    </row>
    <row r="375" spans="1:93" hidden="1" x14ac:dyDescent="0.35">
      <c r="A375" s="74" t="str">
        <f t="shared" si="146"/>
        <v/>
      </c>
      <c r="B375" s="75" t="str">
        <f t="shared" si="147"/>
        <v/>
      </c>
      <c r="C375" s="76">
        <f t="shared" si="148"/>
        <v>0</v>
      </c>
      <c r="D375" s="77">
        <f t="shared" si="149"/>
        <v>0</v>
      </c>
      <c r="E375" s="76">
        <f t="shared" si="134"/>
        <v>0</v>
      </c>
      <c r="F375" s="76"/>
      <c r="G375" s="76">
        <f t="shared" si="137"/>
        <v>0</v>
      </c>
      <c r="H375" s="76">
        <f t="shared" si="150"/>
        <v>0</v>
      </c>
      <c r="I375" s="91">
        <f t="shared" si="151"/>
        <v>0</v>
      </c>
      <c r="J375" s="16"/>
      <c r="M375" s="95"/>
      <c r="N375" s="85"/>
      <c r="O375" s="87">
        <f>O374-($O$374-$O$386)/12</f>
        <v>0</v>
      </c>
      <c r="P375" s="41"/>
      <c r="Q375" s="80">
        <f t="shared" si="157"/>
        <v>0</v>
      </c>
      <c r="R375" s="18"/>
      <c r="S375" s="90">
        <f>SUM($C$39:C375)</f>
        <v>90768.583803206813</v>
      </c>
      <c r="T375" s="81"/>
      <c r="U375" s="80">
        <f>SUM($CD$31:CD369)</f>
        <v>90768.583803206813</v>
      </c>
      <c r="V375" s="18"/>
      <c r="W375" s="18"/>
      <c r="X375" s="18"/>
      <c r="AC375" s="3" t="s">
        <v>45</v>
      </c>
      <c r="CB375">
        <f t="shared" si="144"/>
        <v>343</v>
      </c>
      <c r="CC375" s="2" t="str">
        <f t="shared" si="140"/>
        <v/>
      </c>
      <c r="CD375" s="4" t="str">
        <f t="shared" si="141"/>
        <v/>
      </c>
      <c r="CE375" s="1" t="str">
        <f t="shared" si="142"/>
        <v/>
      </c>
      <c r="CF375" s="4" t="str">
        <f t="shared" si="143"/>
        <v/>
      </c>
      <c r="CG375" s="4">
        <f t="shared" si="158"/>
        <v>0</v>
      </c>
      <c r="CH375" s="4">
        <f t="shared" si="145"/>
        <v>0</v>
      </c>
      <c r="CI375" s="4">
        <f t="shared" si="138"/>
        <v>0</v>
      </c>
      <c r="CK375" s="83">
        <f t="shared" si="155"/>
        <v>23.08770518759551</v>
      </c>
      <c r="CL375" s="1">
        <f t="shared" si="152"/>
        <v>1131.3016216755746</v>
      </c>
      <c r="CM375" s="1">
        <f t="shared" si="153"/>
        <v>1108.2139164879791</v>
      </c>
      <c r="CN375" s="83">
        <f t="shared" si="154"/>
        <v>16037.889987657216</v>
      </c>
      <c r="CO375" s="74">
        <f t="shared" si="136"/>
        <v>337</v>
      </c>
    </row>
    <row r="376" spans="1:93" hidden="1" x14ac:dyDescent="0.35">
      <c r="A376" s="74" t="str">
        <f t="shared" si="146"/>
        <v/>
      </c>
      <c r="B376" s="75" t="str">
        <f t="shared" si="147"/>
        <v/>
      </c>
      <c r="C376" s="76">
        <f t="shared" si="148"/>
        <v>0</v>
      </c>
      <c r="D376" s="77">
        <f t="shared" si="149"/>
        <v>0</v>
      </c>
      <c r="E376" s="76">
        <f t="shared" si="134"/>
        <v>0</v>
      </c>
      <c r="F376" s="76"/>
      <c r="G376" s="76">
        <f t="shared" si="137"/>
        <v>0</v>
      </c>
      <c r="H376" s="76">
        <f t="shared" si="150"/>
        <v>0</v>
      </c>
      <c r="I376" s="91">
        <f t="shared" si="151"/>
        <v>0</v>
      </c>
      <c r="J376" s="16"/>
      <c r="M376" s="95"/>
      <c r="N376" s="85"/>
      <c r="O376" s="87">
        <f t="shared" ref="O376:O385" si="159">O375-($O$374-$O$386)/12</f>
        <v>0</v>
      </c>
      <c r="P376" s="41"/>
      <c r="Q376" s="80">
        <f t="shared" si="157"/>
        <v>0</v>
      </c>
      <c r="R376" s="18"/>
      <c r="S376" s="90">
        <f>SUM($C$39:C376)</f>
        <v>90768.583803206813</v>
      </c>
      <c r="T376" s="81"/>
      <c r="U376" s="80">
        <f>SUM($CD$31:CD370)</f>
        <v>90768.583803206813</v>
      </c>
      <c r="V376" s="18"/>
      <c r="W376" s="18"/>
      <c r="X376" s="18"/>
      <c r="AC376" s="3" t="s">
        <v>45</v>
      </c>
      <c r="CB376">
        <f t="shared" si="144"/>
        <v>344</v>
      </c>
      <c r="CC376" s="2" t="str">
        <f t="shared" si="140"/>
        <v/>
      </c>
      <c r="CD376" s="4" t="str">
        <f t="shared" si="141"/>
        <v/>
      </c>
      <c r="CE376" s="1" t="str">
        <f t="shared" si="142"/>
        <v/>
      </c>
      <c r="CF376" s="4" t="str">
        <f t="shared" si="143"/>
        <v/>
      </c>
      <c r="CG376" s="4">
        <f t="shared" si="158"/>
        <v>0</v>
      </c>
      <c r="CH376" s="4">
        <f t="shared" si="145"/>
        <v>0</v>
      </c>
      <c r="CI376" s="4">
        <f t="shared" si="138"/>
        <v>0</v>
      </c>
      <c r="CK376" s="83">
        <f t="shared" si="155"/>
        <v>21.595464365324542</v>
      </c>
      <c r="CL376" s="1">
        <f t="shared" si="152"/>
        <v>1131.3016216755746</v>
      </c>
      <c r="CM376" s="1">
        <f t="shared" si="153"/>
        <v>1109.7061573102501</v>
      </c>
      <c r="CN376" s="83">
        <f t="shared" si="154"/>
        <v>14928.183830346967</v>
      </c>
      <c r="CO376" s="74">
        <f t="shared" si="136"/>
        <v>338</v>
      </c>
    </row>
    <row r="377" spans="1:93" hidden="1" x14ac:dyDescent="0.35">
      <c r="A377" s="74" t="str">
        <f t="shared" si="146"/>
        <v/>
      </c>
      <c r="B377" s="75" t="str">
        <f t="shared" si="147"/>
        <v/>
      </c>
      <c r="C377" s="76">
        <f t="shared" si="148"/>
        <v>0</v>
      </c>
      <c r="D377" s="77">
        <f t="shared" si="149"/>
        <v>0</v>
      </c>
      <c r="E377" s="76">
        <f t="shared" si="134"/>
        <v>0</v>
      </c>
      <c r="F377" s="76"/>
      <c r="G377" s="76">
        <f t="shared" si="137"/>
        <v>0</v>
      </c>
      <c r="H377" s="76">
        <f t="shared" si="150"/>
        <v>0</v>
      </c>
      <c r="I377" s="91">
        <f t="shared" si="151"/>
        <v>0</v>
      </c>
      <c r="J377" s="16"/>
      <c r="M377" s="95"/>
      <c r="N377" s="85"/>
      <c r="O377" s="87">
        <f t="shared" si="159"/>
        <v>0</v>
      </c>
      <c r="P377" s="41"/>
      <c r="Q377" s="80">
        <f t="shared" si="157"/>
        <v>0</v>
      </c>
      <c r="R377" s="18"/>
      <c r="S377" s="90">
        <f>SUM($C$39:C377)</f>
        <v>90768.583803206813</v>
      </c>
      <c r="T377" s="81"/>
      <c r="U377" s="80">
        <f>SUM($CD$31:CD371)</f>
        <v>90768.583803206813</v>
      </c>
      <c r="V377" s="18"/>
      <c r="W377" s="18"/>
      <c r="X377" s="18"/>
      <c r="AC377" s="3" t="s">
        <v>45</v>
      </c>
      <c r="CB377">
        <f t="shared" si="144"/>
        <v>345</v>
      </c>
      <c r="CC377" s="2" t="str">
        <f t="shared" si="140"/>
        <v/>
      </c>
      <c r="CD377" s="4" t="str">
        <f t="shared" si="141"/>
        <v/>
      </c>
      <c r="CE377" s="1" t="str">
        <f t="shared" si="142"/>
        <v/>
      </c>
      <c r="CF377" s="4" t="str">
        <f t="shared" si="143"/>
        <v/>
      </c>
      <c r="CG377" s="4">
        <f t="shared" si="158"/>
        <v>0</v>
      </c>
      <c r="CH377" s="4">
        <f t="shared" si="145"/>
        <v>0</v>
      </c>
      <c r="CI377" s="4">
        <f t="shared" si="138"/>
        <v>0</v>
      </c>
      <c r="CK377" s="83">
        <f t="shared" si="155"/>
        <v>20.101214199335256</v>
      </c>
      <c r="CL377" s="1">
        <f t="shared" si="152"/>
        <v>1131.3016216755746</v>
      </c>
      <c r="CM377" s="1">
        <f t="shared" si="153"/>
        <v>1111.2004074762392</v>
      </c>
      <c r="CN377" s="83">
        <f t="shared" si="154"/>
        <v>13816.983422870728</v>
      </c>
      <c r="CO377" s="74">
        <f t="shared" si="136"/>
        <v>339</v>
      </c>
    </row>
    <row r="378" spans="1:93" hidden="1" x14ac:dyDescent="0.35">
      <c r="A378" s="74" t="str">
        <f t="shared" si="146"/>
        <v/>
      </c>
      <c r="B378" s="75" t="str">
        <f t="shared" si="147"/>
        <v/>
      </c>
      <c r="C378" s="76">
        <f t="shared" si="148"/>
        <v>0</v>
      </c>
      <c r="D378" s="77">
        <f t="shared" si="149"/>
        <v>0</v>
      </c>
      <c r="E378" s="76">
        <f t="shared" si="134"/>
        <v>0</v>
      </c>
      <c r="F378" s="76"/>
      <c r="G378" s="76">
        <f t="shared" si="137"/>
        <v>0</v>
      </c>
      <c r="H378" s="76">
        <f t="shared" si="150"/>
        <v>0</v>
      </c>
      <c r="I378" s="91">
        <f t="shared" si="151"/>
        <v>0</v>
      </c>
      <c r="J378" s="16"/>
      <c r="M378" s="95"/>
      <c r="N378" s="85"/>
      <c r="O378" s="87">
        <f t="shared" si="159"/>
        <v>0</v>
      </c>
      <c r="P378" s="41"/>
      <c r="Q378" s="80">
        <f t="shared" si="157"/>
        <v>0</v>
      </c>
      <c r="R378" s="18"/>
      <c r="S378" s="90">
        <f>SUM($C$39:C378)</f>
        <v>90768.583803206813</v>
      </c>
      <c r="T378" s="81"/>
      <c r="U378" s="80">
        <f>SUM($CD$31:CD372)</f>
        <v>90768.583803206813</v>
      </c>
      <c r="V378" s="18"/>
      <c r="W378" s="18"/>
      <c r="X378" s="18"/>
      <c r="AC378" s="3" t="s">
        <v>45</v>
      </c>
      <c r="CB378">
        <f t="shared" si="144"/>
        <v>346</v>
      </c>
      <c r="CC378" s="2" t="str">
        <f t="shared" si="140"/>
        <v/>
      </c>
      <c r="CD378" s="4" t="str">
        <f t="shared" si="141"/>
        <v/>
      </c>
      <c r="CE378" s="1" t="str">
        <f t="shared" si="142"/>
        <v/>
      </c>
      <c r="CF378" s="4" t="str">
        <f t="shared" si="143"/>
        <v/>
      </c>
      <c r="CG378" s="4">
        <f t="shared" si="158"/>
        <v>0</v>
      </c>
      <c r="CH378" s="4">
        <f t="shared" si="145"/>
        <v>0</v>
      </c>
      <c r="CI378" s="4">
        <f t="shared" si="138"/>
        <v>0</v>
      </c>
      <c r="CK378" s="83">
        <f t="shared" si="155"/>
        <v>18.604951983990517</v>
      </c>
      <c r="CL378" s="1">
        <f t="shared" si="152"/>
        <v>1131.3016216755746</v>
      </c>
      <c r="CM378" s="1">
        <f t="shared" si="153"/>
        <v>1112.696669691584</v>
      </c>
      <c r="CN378" s="83">
        <f t="shared" si="154"/>
        <v>12704.286753179143</v>
      </c>
      <c r="CO378" s="74">
        <f t="shared" si="136"/>
        <v>340</v>
      </c>
    </row>
    <row r="379" spans="1:93" hidden="1" x14ac:dyDescent="0.35">
      <c r="A379" s="74" t="str">
        <f t="shared" si="146"/>
        <v/>
      </c>
      <c r="B379" s="75" t="str">
        <f t="shared" si="147"/>
        <v/>
      </c>
      <c r="C379" s="76">
        <f t="shared" si="148"/>
        <v>0</v>
      </c>
      <c r="D379" s="77">
        <f t="shared" si="149"/>
        <v>0</v>
      </c>
      <c r="E379" s="76">
        <f t="shared" si="134"/>
        <v>0</v>
      </c>
      <c r="F379" s="76"/>
      <c r="G379" s="76">
        <f t="shared" si="137"/>
        <v>0</v>
      </c>
      <c r="H379" s="76">
        <f t="shared" si="150"/>
        <v>0</v>
      </c>
      <c r="I379" s="91">
        <f t="shared" si="151"/>
        <v>0</v>
      </c>
      <c r="J379" s="16"/>
      <c r="M379" s="95"/>
      <c r="N379" s="85"/>
      <c r="O379" s="87">
        <f t="shared" si="159"/>
        <v>0</v>
      </c>
      <c r="P379" s="41"/>
      <c r="Q379" s="80">
        <f t="shared" si="157"/>
        <v>0</v>
      </c>
      <c r="R379" s="18"/>
      <c r="S379" s="90">
        <f>SUM($C$39:C379)</f>
        <v>90768.583803206813</v>
      </c>
      <c r="T379" s="81"/>
      <c r="U379" s="80">
        <f>SUM($CD$31:CD373)</f>
        <v>90768.583803206813</v>
      </c>
      <c r="V379" s="18"/>
      <c r="W379" s="18"/>
      <c r="X379" s="18"/>
      <c r="AC379" s="3" t="s">
        <v>45</v>
      </c>
      <c r="CB379">
        <f t="shared" si="144"/>
        <v>347</v>
      </c>
      <c r="CC379" s="2" t="str">
        <f t="shared" si="140"/>
        <v/>
      </c>
      <c r="CD379" s="4" t="str">
        <f t="shared" si="141"/>
        <v/>
      </c>
      <c r="CE379" s="1" t="str">
        <f t="shared" si="142"/>
        <v/>
      </c>
      <c r="CF379" s="4" t="str">
        <f t="shared" si="143"/>
        <v/>
      </c>
      <c r="CG379" s="4">
        <f t="shared" si="158"/>
        <v>0</v>
      </c>
      <c r="CH379" s="4">
        <f t="shared" si="145"/>
        <v>0</v>
      </c>
      <c r="CI379" s="4">
        <f t="shared" si="138"/>
        <v>0</v>
      </c>
      <c r="CK379" s="83">
        <f t="shared" si="155"/>
        <v>17.106675010009972</v>
      </c>
      <c r="CL379" s="1">
        <f t="shared" si="152"/>
        <v>1131.3016216755746</v>
      </c>
      <c r="CM379" s="1">
        <f t="shared" si="153"/>
        <v>1114.1949466655647</v>
      </c>
      <c r="CN379" s="83">
        <f t="shared" si="154"/>
        <v>11590.091806513579</v>
      </c>
      <c r="CO379" s="74">
        <f t="shared" si="136"/>
        <v>341</v>
      </c>
    </row>
    <row r="380" spans="1:93" hidden="1" x14ac:dyDescent="0.35">
      <c r="A380" s="74" t="str">
        <f t="shared" si="146"/>
        <v/>
      </c>
      <c r="B380" s="75" t="str">
        <f t="shared" si="147"/>
        <v/>
      </c>
      <c r="C380" s="76">
        <f t="shared" si="148"/>
        <v>0</v>
      </c>
      <c r="D380" s="77">
        <f t="shared" si="149"/>
        <v>0</v>
      </c>
      <c r="E380" s="76">
        <f t="shared" si="134"/>
        <v>0</v>
      </c>
      <c r="F380" s="76"/>
      <c r="G380" s="76">
        <f t="shared" si="137"/>
        <v>0</v>
      </c>
      <c r="H380" s="76">
        <f t="shared" si="150"/>
        <v>0</v>
      </c>
      <c r="I380" s="91">
        <f t="shared" si="151"/>
        <v>0</v>
      </c>
      <c r="J380" s="16"/>
      <c r="M380" s="95"/>
      <c r="N380" s="85"/>
      <c r="O380" s="87">
        <f t="shared" si="159"/>
        <v>0</v>
      </c>
      <c r="P380" s="41"/>
      <c r="Q380" s="80">
        <f t="shared" si="157"/>
        <v>0</v>
      </c>
      <c r="R380" s="18"/>
      <c r="S380" s="90">
        <f>SUM($C$39:C380)</f>
        <v>90768.583803206813</v>
      </c>
      <c r="T380" s="81"/>
      <c r="U380" s="80">
        <f>SUM($CD$31:CD374)</f>
        <v>90768.583803206813</v>
      </c>
      <c r="V380" s="18"/>
      <c r="W380" s="18"/>
      <c r="X380" s="18"/>
      <c r="AC380" s="3" t="s">
        <v>45</v>
      </c>
      <c r="CB380">
        <f t="shared" si="144"/>
        <v>348</v>
      </c>
      <c r="CC380" s="2" t="str">
        <f t="shared" si="140"/>
        <v/>
      </c>
      <c r="CD380" s="4" t="str">
        <f t="shared" si="141"/>
        <v/>
      </c>
      <c r="CE380" s="1" t="str">
        <f t="shared" si="142"/>
        <v/>
      </c>
      <c r="CF380" s="4" t="str">
        <f t="shared" si="143"/>
        <v/>
      </c>
      <c r="CG380" s="4">
        <f t="shared" si="158"/>
        <v>0</v>
      </c>
      <c r="CH380" s="4">
        <f t="shared" si="145"/>
        <v>0</v>
      </c>
      <c r="CI380" s="4">
        <f t="shared" si="138"/>
        <v>0</v>
      </c>
      <c r="CK380" s="83">
        <f t="shared" si="155"/>
        <v>15.606380564465162</v>
      </c>
      <c r="CL380" s="1">
        <f t="shared" si="152"/>
        <v>1131.3016216755746</v>
      </c>
      <c r="CM380" s="1">
        <f t="shared" si="153"/>
        <v>1115.6952411111095</v>
      </c>
      <c r="CN380" s="83">
        <f t="shared" si="154"/>
        <v>10474.396565402471</v>
      </c>
      <c r="CO380" s="74">
        <f t="shared" si="136"/>
        <v>342</v>
      </c>
    </row>
    <row r="381" spans="1:93" hidden="1" x14ac:dyDescent="0.35">
      <c r="A381" s="74" t="str">
        <f t="shared" si="146"/>
        <v/>
      </c>
      <c r="B381" s="75" t="str">
        <f t="shared" si="147"/>
        <v/>
      </c>
      <c r="C381" s="76">
        <f t="shared" si="148"/>
        <v>0</v>
      </c>
      <c r="D381" s="77">
        <f t="shared" si="149"/>
        <v>0</v>
      </c>
      <c r="E381" s="76">
        <f t="shared" si="134"/>
        <v>0</v>
      </c>
      <c r="F381" s="76"/>
      <c r="G381" s="76">
        <f t="shared" si="137"/>
        <v>0</v>
      </c>
      <c r="H381" s="76">
        <f t="shared" si="150"/>
        <v>0</v>
      </c>
      <c r="I381" s="91">
        <f t="shared" si="151"/>
        <v>0</v>
      </c>
      <c r="J381" s="16"/>
      <c r="M381" s="95"/>
      <c r="N381" s="85"/>
      <c r="O381" s="87">
        <f t="shared" si="159"/>
        <v>0</v>
      </c>
      <c r="P381" s="41"/>
      <c r="Q381" s="80">
        <f t="shared" si="157"/>
        <v>0</v>
      </c>
      <c r="R381" s="18"/>
      <c r="S381" s="90">
        <f>SUM($C$39:C381)</f>
        <v>90768.583803206813</v>
      </c>
      <c r="T381" s="81"/>
      <c r="U381" s="80">
        <f>SUM($CD$31:CD375)</f>
        <v>90768.583803206813</v>
      </c>
      <c r="V381" s="18"/>
      <c r="W381" s="18"/>
      <c r="X381" s="18"/>
      <c r="AC381" s="3" t="s">
        <v>45</v>
      </c>
      <c r="CB381">
        <f t="shared" si="144"/>
        <v>349</v>
      </c>
      <c r="CC381" s="2" t="str">
        <f t="shared" si="140"/>
        <v/>
      </c>
      <c r="CD381" s="4" t="str">
        <f t="shared" si="141"/>
        <v/>
      </c>
      <c r="CE381" s="1" t="str">
        <f t="shared" si="142"/>
        <v/>
      </c>
      <c r="CF381" s="4" t="str">
        <f t="shared" si="143"/>
        <v/>
      </c>
      <c r="CG381" s="4">
        <f t="shared" si="158"/>
        <v>0</v>
      </c>
      <c r="CH381" s="4">
        <f t="shared" si="145"/>
        <v>0</v>
      </c>
      <c r="CI381" s="4">
        <f t="shared" si="138"/>
        <v>0</v>
      </c>
      <c r="CK381" s="83">
        <f t="shared" si="155"/>
        <v>14.104065930774578</v>
      </c>
      <c r="CL381" s="1">
        <f t="shared" si="152"/>
        <v>1131.3016216755746</v>
      </c>
      <c r="CM381" s="1">
        <f t="shared" si="153"/>
        <v>1117.1975557448</v>
      </c>
      <c r="CN381" s="83">
        <f t="shared" si="154"/>
        <v>9357.1990096576701</v>
      </c>
      <c r="CO381" s="74">
        <f t="shared" si="136"/>
        <v>343</v>
      </c>
    </row>
    <row r="382" spans="1:93" hidden="1" x14ac:dyDescent="0.35">
      <c r="A382" s="74" t="str">
        <f t="shared" si="146"/>
        <v/>
      </c>
      <c r="B382" s="75" t="str">
        <f t="shared" si="147"/>
        <v/>
      </c>
      <c r="C382" s="76">
        <f t="shared" si="148"/>
        <v>0</v>
      </c>
      <c r="D382" s="77">
        <f t="shared" si="149"/>
        <v>0</v>
      </c>
      <c r="E382" s="76">
        <f t="shared" si="134"/>
        <v>0</v>
      </c>
      <c r="F382" s="76"/>
      <c r="G382" s="76">
        <f t="shared" si="137"/>
        <v>0</v>
      </c>
      <c r="H382" s="76">
        <f t="shared" si="150"/>
        <v>0</v>
      </c>
      <c r="I382" s="91">
        <f t="shared" si="151"/>
        <v>0</v>
      </c>
      <c r="J382" s="16"/>
      <c r="M382" s="95"/>
      <c r="N382" s="85"/>
      <c r="O382" s="87">
        <f t="shared" si="159"/>
        <v>0</v>
      </c>
      <c r="P382" s="41"/>
      <c r="Q382" s="80">
        <f t="shared" si="157"/>
        <v>0</v>
      </c>
      <c r="R382" s="18"/>
      <c r="S382" s="90">
        <f>SUM($C$39:C382)</f>
        <v>90768.583803206813</v>
      </c>
      <c r="T382" s="81"/>
      <c r="U382" s="80">
        <f>SUM($CD$31:CD376)</f>
        <v>90768.583803206813</v>
      </c>
      <c r="V382" s="18"/>
      <c r="W382" s="18"/>
      <c r="X382" s="18"/>
      <c r="AC382" s="3" t="s">
        <v>45</v>
      </c>
      <c r="CB382">
        <f t="shared" si="144"/>
        <v>350</v>
      </c>
      <c r="CC382" s="2" t="str">
        <f t="shared" si="140"/>
        <v/>
      </c>
      <c r="CD382" s="4" t="str">
        <f t="shared" si="141"/>
        <v/>
      </c>
      <c r="CE382" s="1" t="str">
        <f t="shared" si="142"/>
        <v/>
      </c>
      <c r="CF382" s="4" t="str">
        <f t="shared" si="143"/>
        <v/>
      </c>
      <c r="CG382" s="4">
        <f t="shared" si="158"/>
        <v>0</v>
      </c>
      <c r="CH382" s="4">
        <f t="shared" si="145"/>
        <v>0</v>
      </c>
      <c r="CI382" s="4">
        <f t="shared" si="138"/>
        <v>0</v>
      </c>
      <c r="CK382" s="83">
        <f t="shared" si="155"/>
        <v>12.599728388698766</v>
      </c>
      <c r="CL382" s="1">
        <f t="shared" si="152"/>
        <v>1131.3016216755746</v>
      </c>
      <c r="CM382" s="1">
        <f t="shared" si="153"/>
        <v>1118.7018932868757</v>
      </c>
      <c r="CN382" s="83">
        <f t="shared" si="154"/>
        <v>8238.4971163707942</v>
      </c>
      <c r="CO382" s="74">
        <f t="shared" si="136"/>
        <v>344</v>
      </c>
    </row>
    <row r="383" spans="1:93" hidden="1" x14ac:dyDescent="0.35">
      <c r="A383" s="74" t="str">
        <f t="shared" si="146"/>
        <v/>
      </c>
      <c r="B383" s="75" t="str">
        <f t="shared" si="147"/>
        <v/>
      </c>
      <c r="C383" s="76">
        <f t="shared" si="148"/>
        <v>0</v>
      </c>
      <c r="D383" s="77">
        <f t="shared" si="149"/>
        <v>0</v>
      </c>
      <c r="E383" s="76">
        <f t="shared" si="134"/>
        <v>0</v>
      </c>
      <c r="F383" s="76"/>
      <c r="G383" s="76">
        <f t="shared" si="137"/>
        <v>0</v>
      </c>
      <c r="H383" s="76">
        <f t="shared" si="150"/>
        <v>0</v>
      </c>
      <c r="I383" s="91">
        <f t="shared" si="151"/>
        <v>0</v>
      </c>
      <c r="J383" s="16"/>
      <c r="M383" s="95"/>
      <c r="N383" s="85"/>
      <c r="O383" s="87">
        <f t="shared" si="159"/>
        <v>0</v>
      </c>
      <c r="P383" s="41"/>
      <c r="Q383" s="80">
        <f t="shared" si="157"/>
        <v>0</v>
      </c>
      <c r="R383" s="18"/>
      <c r="S383" s="90">
        <f>SUM($C$39:C383)</f>
        <v>90768.583803206813</v>
      </c>
      <c r="T383" s="81"/>
      <c r="U383" s="80">
        <f>SUM($CD$31:CD377)</f>
        <v>90768.583803206813</v>
      </c>
      <c r="V383" s="18"/>
      <c r="W383" s="18"/>
      <c r="X383" s="18"/>
      <c r="AC383" s="3" t="s">
        <v>45</v>
      </c>
      <c r="CB383">
        <f t="shared" si="144"/>
        <v>351</v>
      </c>
      <c r="CC383" s="2" t="str">
        <f t="shared" si="140"/>
        <v/>
      </c>
      <c r="CD383" s="4" t="str">
        <f t="shared" si="141"/>
        <v/>
      </c>
      <c r="CE383" s="1" t="str">
        <f t="shared" si="142"/>
        <v/>
      </c>
      <c r="CF383" s="4" t="str">
        <f t="shared" si="143"/>
        <v/>
      </c>
      <c r="CG383" s="4">
        <f t="shared" si="158"/>
        <v>0</v>
      </c>
      <c r="CH383" s="4">
        <f t="shared" si="145"/>
        <v>0</v>
      </c>
      <c r="CI383" s="4">
        <f t="shared" si="138"/>
        <v>0</v>
      </c>
      <c r="CK383" s="83">
        <f t="shared" si="155"/>
        <v>11.093365214335396</v>
      </c>
      <c r="CL383" s="1">
        <f t="shared" si="152"/>
        <v>1131.3016216755746</v>
      </c>
      <c r="CM383" s="1">
        <f t="shared" si="153"/>
        <v>1120.2082564612392</v>
      </c>
      <c r="CN383" s="83">
        <f t="shared" si="154"/>
        <v>7118.288859909555</v>
      </c>
      <c r="CO383" s="74">
        <f t="shared" si="136"/>
        <v>345</v>
      </c>
    </row>
    <row r="384" spans="1:93" hidden="1" x14ac:dyDescent="0.35">
      <c r="A384" s="74" t="str">
        <f t="shared" si="146"/>
        <v/>
      </c>
      <c r="B384" s="75" t="str">
        <f t="shared" si="147"/>
        <v/>
      </c>
      <c r="C384" s="76">
        <f t="shared" si="148"/>
        <v>0</v>
      </c>
      <c r="D384" s="77">
        <f t="shared" si="149"/>
        <v>0</v>
      </c>
      <c r="E384" s="76">
        <f t="shared" si="134"/>
        <v>0</v>
      </c>
      <c r="F384" s="76"/>
      <c r="G384" s="76">
        <f t="shared" si="137"/>
        <v>0</v>
      </c>
      <c r="H384" s="76">
        <f t="shared" si="150"/>
        <v>0</v>
      </c>
      <c r="I384" s="91">
        <f t="shared" si="151"/>
        <v>0</v>
      </c>
      <c r="J384" s="16"/>
      <c r="M384" s="95"/>
      <c r="N384" s="85"/>
      <c r="O384" s="87">
        <f t="shared" si="159"/>
        <v>0</v>
      </c>
      <c r="P384" s="41"/>
      <c r="Q384" s="80">
        <f t="shared" si="157"/>
        <v>0</v>
      </c>
      <c r="R384" s="18"/>
      <c r="S384" s="90">
        <f>SUM($C$39:C384)</f>
        <v>90768.583803206813</v>
      </c>
      <c r="T384" s="81"/>
      <c r="U384" s="80">
        <f>SUM($CD$31:CD378)</f>
        <v>90768.583803206813</v>
      </c>
      <c r="V384" s="18"/>
      <c r="W384" s="18"/>
      <c r="X384" s="18"/>
      <c r="AC384" s="3" t="s">
        <v>45</v>
      </c>
      <c r="CB384">
        <f t="shared" si="144"/>
        <v>352</v>
      </c>
      <c r="CC384" s="2" t="str">
        <f t="shared" si="140"/>
        <v/>
      </c>
      <c r="CD384" s="4" t="str">
        <f t="shared" si="141"/>
        <v/>
      </c>
      <c r="CE384" s="1" t="str">
        <f t="shared" si="142"/>
        <v/>
      </c>
      <c r="CF384" s="4" t="str">
        <f t="shared" si="143"/>
        <v/>
      </c>
      <c r="CG384" s="4">
        <f t="shared" si="158"/>
        <v>0</v>
      </c>
      <c r="CH384" s="4">
        <f t="shared" si="145"/>
        <v>0</v>
      </c>
      <c r="CI384" s="4">
        <f t="shared" si="138"/>
        <v>0</v>
      </c>
      <c r="CK384" s="83">
        <f t="shared" si="155"/>
        <v>9.5849736801143237</v>
      </c>
      <c r="CL384" s="1">
        <f t="shared" si="152"/>
        <v>1131.3016216755746</v>
      </c>
      <c r="CM384" s="1">
        <f t="shared" si="153"/>
        <v>1121.7166479954603</v>
      </c>
      <c r="CN384" s="83">
        <f t="shared" si="154"/>
        <v>5996.5722119140946</v>
      </c>
      <c r="CO384" s="74">
        <f t="shared" si="136"/>
        <v>346</v>
      </c>
    </row>
    <row r="385" spans="1:93" hidden="1" x14ac:dyDescent="0.35">
      <c r="A385" s="74" t="str">
        <f t="shared" si="146"/>
        <v/>
      </c>
      <c r="B385" s="75" t="str">
        <f t="shared" si="147"/>
        <v/>
      </c>
      <c r="C385" s="76">
        <f t="shared" si="148"/>
        <v>0</v>
      </c>
      <c r="D385" s="77">
        <f t="shared" si="149"/>
        <v>0</v>
      </c>
      <c r="E385" s="76">
        <f t="shared" si="134"/>
        <v>0</v>
      </c>
      <c r="F385" s="76"/>
      <c r="G385" s="76">
        <f t="shared" si="137"/>
        <v>0</v>
      </c>
      <c r="H385" s="76">
        <f t="shared" si="150"/>
        <v>0</v>
      </c>
      <c r="I385" s="91">
        <f t="shared" si="151"/>
        <v>0</v>
      </c>
      <c r="J385" s="16"/>
      <c r="M385" s="95"/>
      <c r="N385" s="85"/>
      <c r="O385" s="87">
        <f t="shared" si="159"/>
        <v>0</v>
      </c>
      <c r="P385" s="41"/>
      <c r="Q385" s="80">
        <f t="shared" si="157"/>
        <v>0</v>
      </c>
      <c r="R385" s="18"/>
      <c r="S385" s="90">
        <f>SUM($C$39:C385)</f>
        <v>90768.583803206813</v>
      </c>
      <c r="T385" s="81"/>
      <c r="U385" s="80">
        <f>SUM($CD$31:CD379)</f>
        <v>90768.583803206813</v>
      </c>
      <c r="V385" s="18"/>
      <c r="W385" s="18"/>
      <c r="X385" s="18"/>
      <c r="AC385" s="3" t="s">
        <v>45</v>
      </c>
      <c r="CB385">
        <f t="shared" si="144"/>
        <v>353</v>
      </c>
      <c r="CC385" s="2" t="str">
        <f t="shared" si="140"/>
        <v/>
      </c>
      <c r="CD385" s="4" t="str">
        <f t="shared" si="141"/>
        <v/>
      </c>
      <c r="CE385" s="1" t="str">
        <f t="shared" si="142"/>
        <v/>
      </c>
      <c r="CF385" s="4" t="str">
        <f t="shared" si="143"/>
        <v/>
      </c>
      <c r="CG385" s="4">
        <f t="shared" si="158"/>
        <v>0</v>
      </c>
      <c r="CH385" s="4">
        <f t="shared" si="145"/>
        <v>0</v>
      </c>
      <c r="CI385" s="4">
        <f t="shared" si="138"/>
        <v>0</v>
      </c>
      <c r="CK385" s="83">
        <f t="shared" si="155"/>
        <v>8.0745510547926589</v>
      </c>
      <c r="CL385" s="1">
        <f t="shared" si="152"/>
        <v>1131.3016216755746</v>
      </c>
      <c r="CM385" s="1">
        <f t="shared" si="153"/>
        <v>1123.2270706207819</v>
      </c>
      <c r="CN385" s="83">
        <f t="shared" si="154"/>
        <v>4873.3451412933127</v>
      </c>
      <c r="CO385" s="74">
        <f t="shared" si="136"/>
        <v>347</v>
      </c>
    </row>
    <row r="386" spans="1:93" hidden="1" x14ac:dyDescent="0.35">
      <c r="A386" s="74" t="str">
        <f t="shared" si="146"/>
        <v/>
      </c>
      <c r="B386" s="75" t="str">
        <f t="shared" si="147"/>
        <v/>
      </c>
      <c r="C386" s="76">
        <f t="shared" si="148"/>
        <v>0</v>
      </c>
      <c r="D386" s="77">
        <f t="shared" si="149"/>
        <v>0</v>
      </c>
      <c r="E386" s="76">
        <f t="shared" si="134"/>
        <v>0</v>
      </c>
      <c r="F386" s="76"/>
      <c r="G386" s="76">
        <f t="shared" si="137"/>
        <v>0</v>
      </c>
      <c r="H386" s="76">
        <f t="shared" si="150"/>
        <v>0</v>
      </c>
      <c r="I386" s="91">
        <f t="shared" si="151"/>
        <v>0</v>
      </c>
      <c r="J386" s="16"/>
      <c r="M386" s="95"/>
      <c r="N386" s="85" t="s">
        <v>45</v>
      </c>
      <c r="O386" s="87">
        <f>CN792</f>
        <v>0</v>
      </c>
      <c r="P386" s="41"/>
      <c r="Q386" s="80">
        <f t="shared" si="157"/>
        <v>0</v>
      </c>
      <c r="R386" s="18"/>
      <c r="S386" s="90">
        <f>SUM($C$39:C386)</f>
        <v>90768.583803206813</v>
      </c>
      <c r="T386" s="81">
        <v>29</v>
      </c>
      <c r="U386" s="80">
        <f>SUM($CD$31:CD380)</f>
        <v>90768.583803206813</v>
      </c>
      <c r="V386" s="18"/>
      <c r="W386" s="18"/>
      <c r="X386" s="18"/>
      <c r="AC386" s="3" t="s">
        <v>45</v>
      </c>
      <c r="CB386">
        <f t="shared" si="144"/>
        <v>354</v>
      </c>
      <c r="CC386" s="2" t="str">
        <f t="shared" si="140"/>
        <v/>
      </c>
      <c r="CD386" s="4" t="str">
        <f t="shared" si="141"/>
        <v/>
      </c>
      <c r="CE386" s="1" t="str">
        <f t="shared" si="142"/>
        <v/>
      </c>
      <c r="CF386" s="4" t="str">
        <f t="shared" si="143"/>
        <v/>
      </c>
      <c r="CG386" s="4">
        <f t="shared" si="158"/>
        <v>0</v>
      </c>
      <c r="CH386" s="4">
        <f t="shared" si="145"/>
        <v>0</v>
      </c>
      <c r="CI386" s="4">
        <f t="shared" si="138"/>
        <v>0</v>
      </c>
      <c r="CK386" s="83">
        <f t="shared" si="155"/>
        <v>6.5620946034498147</v>
      </c>
      <c r="CL386" s="1">
        <f t="shared" si="152"/>
        <v>1131.3016216755746</v>
      </c>
      <c r="CM386" s="1">
        <f t="shared" si="153"/>
        <v>1124.7395270721247</v>
      </c>
      <c r="CN386" s="83">
        <f t="shared" si="154"/>
        <v>3748.6056142211883</v>
      </c>
      <c r="CO386" s="74">
        <f t="shared" si="136"/>
        <v>348</v>
      </c>
    </row>
    <row r="387" spans="1:93" hidden="1" x14ac:dyDescent="0.35">
      <c r="A387" s="74" t="str">
        <f t="shared" si="146"/>
        <v/>
      </c>
      <c r="B387" s="75" t="str">
        <f t="shared" si="147"/>
        <v/>
      </c>
      <c r="C387" s="76">
        <f t="shared" si="148"/>
        <v>0</v>
      </c>
      <c r="D387" s="77">
        <f t="shared" si="149"/>
        <v>0</v>
      </c>
      <c r="E387" s="76">
        <f t="shared" si="134"/>
        <v>0</v>
      </c>
      <c r="F387" s="76"/>
      <c r="G387" s="76">
        <f t="shared" si="137"/>
        <v>0</v>
      </c>
      <c r="H387" s="76">
        <f t="shared" si="150"/>
        <v>0</v>
      </c>
      <c r="I387" s="91">
        <f t="shared" si="151"/>
        <v>0</v>
      </c>
      <c r="J387" s="16"/>
      <c r="M387" s="95"/>
      <c r="N387" s="85"/>
      <c r="O387" s="87">
        <f>O386-($O$386-$O$398)/12</f>
        <v>0</v>
      </c>
      <c r="P387" s="41"/>
      <c r="Q387" s="80">
        <f t="shared" si="157"/>
        <v>0</v>
      </c>
      <c r="R387" s="18"/>
      <c r="S387" s="90">
        <f>SUM($C$39:C387)</f>
        <v>90768.583803206813</v>
      </c>
      <c r="T387" s="81"/>
      <c r="U387" s="80">
        <f>SUM($CD$31:CD381)</f>
        <v>90768.583803206813</v>
      </c>
      <c r="V387" s="18"/>
      <c r="W387" s="18"/>
      <c r="X387" s="18"/>
      <c r="AC387" s="3" t="s">
        <v>45</v>
      </c>
      <c r="CB387">
        <f t="shared" si="144"/>
        <v>355</v>
      </c>
      <c r="CC387" s="2" t="str">
        <f t="shared" si="140"/>
        <v/>
      </c>
      <c r="CD387" s="4" t="str">
        <f t="shared" si="141"/>
        <v/>
      </c>
      <c r="CE387" s="1" t="str">
        <f t="shared" si="142"/>
        <v/>
      </c>
      <c r="CF387" s="4" t="str">
        <f t="shared" si="143"/>
        <v/>
      </c>
      <c r="CG387" s="4">
        <f t="shared" si="158"/>
        <v>0</v>
      </c>
      <c r="CH387" s="4">
        <f t="shared" si="145"/>
        <v>0</v>
      </c>
      <c r="CI387" s="4">
        <f t="shared" si="138"/>
        <v>0</v>
      </c>
      <c r="CK387" s="83">
        <f t="shared" si="155"/>
        <v>5.0476015874825588</v>
      </c>
      <c r="CL387" s="1">
        <f t="shared" si="152"/>
        <v>1131.3016216755746</v>
      </c>
      <c r="CM387" s="1">
        <f t="shared" si="153"/>
        <v>1126.2540200880919</v>
      </c>
      <c r="CN387" s="83">
        <f t="shared" si="154"/>
        <v>2622.3515941330961</v>
      </c>
      <c r="CO387" s="74">
        <f t="shared" si="136"/>
        <v>349</v>
      </c>
    </row>
    <row r="388" spans="1:93" hidden="1" x14ac:dyDescent="0.35">
      <c r="A388" s="74" t="str">
        <f t="shared" si="146"/>
        <v/>
      </c>
      <c r="B388" s="75" t="str">
        <f t="shared" si="147"/>
        <v/>
      </c>
      <c r="C388" s="76">
        <f t="shared" si="148"/>
        <v>0</v>
      </c>
      <c r="D388" s="77">
        <f t="shared" si="149"/>
        <v>0</v>
      </c>
      <c r="E388" s="76">
        <f t="shared" si="134"/>
        <v>0</v>
      </c>
      <c r="F388" s="76"/>
      <c r="G388" s="76">
        <f t="shared" si="137"/>
        <v>0</v>
      </c>
      <c r="H388" s="76">
        <f t="shared" si="150"/>
        <v>0</v>
      </c>
      <c r="I388" s="91">
        <f t="shared" si="151"/>
        <v>0</v>
      </c>
      <c r="J388" s="16"/>
      <c r="M388" s="95"/>
      <c r="N388" s="85"/>
      <c r="O388" s="87">
        <f t="shared" ref="O388:O397" si="160">O387-($O$386-$O$398)/12</f>
        <v>0</v>
      </c>
      <c r="P388" s="41"/>
      <c r="Q388" s="80">
        <f t="shared" si="157"/>
        <v>0</v>
      </c>
      <c r="R388" s="18"/>
      <c r="S388" s="90">
        <f>SUM($C$39:C388)</f>
        <v>90768.583803206813</v>
      </c>
      <c r="T388" s="81"/>
      <c r="U388" s="80">
        <f>SUM($CD$31:CD382)</f>
        <v>90768.583803206813</v>
      </c>
      <c r="V388" s="18"/>
      <c r="W388" s="18"/>
      <c r="X388" s="18"/>
      <c r="AC388" s="3" t="s">
        <v>45</v>
      </c>
      <c r="CB388">
        <f t="shared" si="144"/>
        <v>356</v>
      </c>
      <c r="CC388" s="2" t="str">
        <f t="shared" si="140"/>
        <v/>
      </c>
      <c r="CD388" s="4" t="str">
        <f t="shared" si="141"/>
        <v/>
      </c>
      <c r="CE388" s="1" t="str">
        <f t="shared" si="142"/>
        <v/>
      </c>
      <c r="CF388" s="4" t="str">
        <f t="shared" si="143"/>
        <v/>
      </c>
      <c r="CG388" s="4">
        <f t="shared" si="158"/>
        <v>0</v>
      </c>
      <c r="CH388" s="4">
        <f t="shared" si="145"/>
        <v>0</v>
      </c>
      <c r="CI388" s="4">
        <f t="shared" si="138"/>
        <v>0</v>
      </c>
      <c r="CK388" s="83">
        <f t="shared" si="155"/>
        <v>3.5310692646000512</v>
      </c>
      <c r="CL388" s="1">
        <f t="shared" si="152"/>
        <v>1131.3016216755746</v>
      </c>
      <c r="CM388" s="1">
        <f t="shared" si="153"/>
        <v>1127.7705524109745</v>
      </c>
      <c r="CN388" s="83">
        <f t="shared" si="154"/>
        <v>1494.5810417221217</v>
      </c>
      <c r="CO388" s="74">
        <f t="shared" si="136"/>
        <v>350</v>
      </c>
    </row>
    <row r="389" spans="1:93" hidden="1" x14ac:dyDescent="0.35">
      <c r="A389" s="74" t="str">
        <f t="shared" si="146"/>
        <v/>
      </c>
      <c r="B389" s="75" t="str">
        <f t="shared" si="147"/>
        <v/>
      </c>
      <c r="C389" s="76">
        <f t="shared" si="148"/>
        <v>0</v>
      </c>
      <c r="D389" s="77">
        <f t="shared" si="149"/>
        <v>0</v>
      </c>
      <c r="E389" s="76">
        <f t="shared" si="134"/>
        <v>0</v>
      </c>
      <c r="F389" s="76"/>
      <c r="G389" s="76">
        <f t="shared" si="137"/>
        <v>0</v>
      </c>
      <c r="H389" s="76">
        <f t="shared" si="150"/>
        <v>0</v>
      </c>
      <c r="I389" s="91">
        <f t="shared" si="151"/>
        <v>0</v>
      </c>
      <c r="J389" s="16"/>
      <c r="M389" s="95"/>
      <c r="N389" s="85"/>
      <c r="O389" s="87">
        <f t="shared" si="160"/>
        <v>0</v>
      </c>
      <c r="P389" s="41"/>
      <c r="Q389" s="80">
        <f t="shared" si="157"/>
        <v>0</v>
      </c>
      <c r="R389" s="18"/>
      <c r="S389" s="90">
        <f>SUM($C$39:C389)</f>
        <v>90768.583803206813</v>
      </c>
      <c r="T389" s="81"/>
      <c r="U389" s="80">
        <f>SUM($CD$31:CD383)</f>
        <v>90768.583803206813</v>
      </c>
      <c r="V389" s="18"/>
      <c r="W389" s="18"/>
      <c r="X389" s="18"/>
      <c r="AC389" s="3" t="s">
        <v>45</v>
      </c>
      <c r="CB389">
        <f t="shared" si="144"/>
        <v>357</v>
      </c>
      <c r="CC389" s="2" t="str">
        <f t="shared" si="140"/>
        <v/>
      </c>
      <c r="CD389" s="4" t="str">
        <f t="shared" si="141"/>
        <v/>
      </c>
      <c r="CE389" s="1" t="str">
        <f t="shared" si="142"/>
        <v/>
      </c>
      <c r="CF389" s="4" t="str">
        <f t="shared" si="143"/>
        <v/>
      </c>
      <c r="CG389" s="4">
        <f t="shared" si="158"/>
        <v>0</v>
      </c>
      <c r="CH389" s="4">
        <f t="shared" si="145"/>
        <v>0</v>
      </c>
      <c r="CI389" s="4">
        <f t="shared" si="138"/>
        <v>0</v>
      </c>
      <c r="CK389" s="83">
        <f t="shared" si="155"/>
        <v>2.0124948888188845</v>
      </c>
      <c r="CL389" s="1">
        <f t="shared" si="152"/>
        <v>1131.3016216755746</v>
      </c>
      <c r="CM389" s="1">
        <f t="shared" si="153"/>
        <v>1129.2891267867556</v>
      </c>
      <c r="CN389" s="83">
        <f t="shared" si="154"/>
        <v>365.29191493536609</v>
      </c>
      <c r="CO389" s="74">
        <f t="shared" si="136"/>
        <v>351</v>
      </c>
    </row>
    <row r="390" spans="1:93" hidden="1" x14ac:dyDescent="0.35">
      <c r="A390" s="74" t="str">
        <f t="shared" si="146"/>
        <v/>
      </c>
      <c r="B390" s="75" t="str">
        <f t="shared" si="147"/>
        <v/>
      </c>
      <c r="C390" s="76">
        <f t="shared" si="148"/>
        <v>0</v>
      </c>
      <c r="D390" s="77">
        <f t="shared" si="149"/>
        <v>0</v>
      </c>
      <c r="E390" s="76">
        <f t="shared" si="134"/>
        <v>0</v>
      </c>
      <c r="F390" s="76"/>
      <c r="G390" s="76">
        <f t="shared" si="137"/>
        <v>0</v>
      </c>
      <c r="H390" s="76">
        <f t="shared" si="150"/>
        <v>0</v>
      </c>
      <c r="I390" s="91">
        <f t="shared" si="151"/>
        <v>0</v>
      </c>
      <c r="J390" s="16"/>
      <c r="M390" s="95"/>
      <c r="N390" s="85"/>
      <c r="O390" s="87">
        <f t="shared" si="160"/>
        <v>0</v>
      </c>
      <c r="P390" s="41"/>
      <c r="Q390" s="80">
        <f t="shared" si="157"/>
        <v>0</v>
      </c>
      <c r="R390" s="18"/>
      <c r="S390" s="90">
        <f>SUM($C$39:C390)</f>
        <v>90768.583803206813</v>
      </c>
      <c r="T390" s="81"/>
      <c r="U390" s="80">
        <f>SUM($CD$31:CD384)</f>
        <v>90768.583803206813</v>
      </c>
      <c r="V390" s="18"/>
      <c r="W390" s="18"/>
      <c r="X390" s="18"/>
      <c r="AC390" s="3" t="s">
        <v>45</v>
      </c>
      <c r="CB390">
        <f t="shared" si="144"/>
        <v>358</v>
      </c>
      <c r="CC390" s="2" t="str">
        <f t="shared" si="140"/>
        <v/>
      </c>
      <c r="CD390" s="4" t="str">
        <f t="shared" si="141"/>
        <v/>
      </c>
      <c r="CE390" s="1" t="str">
        <f t="shared" si="142"/>
        <v/>
      </c>
      <c r="CF390" s="4" t="str">
        <f t="shared" si="143"/>
        <v/>
      </c>
      <c r="CG390" s="4">
        <f t="shared" si="158"/>
        <v>0</v>
      </c>
      <c r="CH390" s="4">
        <f t="shared" si="145"/>
        <v>0</v>
      </c>
      <c r="CI390" s="4">
        <f t="shared" si="138"/>
        <v>0</v>
      </c>
      <c r="CK390" s="83">
        <f t="shared" si="155"/>
        <v>0.49187571045810757</v>
      </c>
      <c r="CL390" s="1">
        <f t="shared" si="152"/>
        <v>1131.3016216755746</v>
      </c>
      <c r="CM390" s="1">
        <f t="shared" si="153"/>
        <v>1130.8097459651165</v>
      </c>
      <c r="CN390" s="83">
        <f t="shared" si="154"/>
        <v>0</v>
      </c>
      <c r="CO390" s="74">
        <f t="shared" si="136"/>
        <v>352</v>
      </c>
    </row>
    <row r="391" spans="1:93" hidden="1" x14ac:dyDescent="0.35">
      <c r="A391" s="74" t="str">
        <f t="shared" si="146"/>
        <v/>
      </c>
      <c r="B391" s="75" t="str">
        <f t="shared" si="147"/>
        <v/>
      </c>
      <c r="C391" s="76">
        <f t="shared" si="148"/>
        <v>0</v>
      </c>
      <c r="D391" s="77">
        <f t="shared" si="149"/>
        <v>0</v>
      </c>
      <c r="E391" s="76">
        <f t="shared" si="134"/>
        <v>0</v>
      </c>
      <c r="F391" s="76"/>
      <c r="G391" s="76">
        <f t="shared" si="137"/>
        <v>0</v>
      </c>
      <c r="H391" s="76">
        <f t="shared" si="150"/>
        <v>0</v>
      </c>
      <c r="I391" s="91">
        <f t="shared" si="151"/>
        <v>0</v>
      </c>
      <c r="J391" s="16"/>
      <c r="M391" s="95"/>
      <c r="N391" s="85"/>
      <c r="O391" s="87">
        <f t="shared" si="160"/>
        <v>0</v>
      </c>
      <c r="P391" s="41"/>
      <c r="Q391" s="80">
        <f t="shared" si="157"/>
        <v>0</v>
      </c>
      <c r="R391" s="18"/>
      <c r="S391" s="90">
        <f>SUM($C$39:C391)</f>
        <v>90768.583803206813</v>
      </c>
      <c r="T391" s="81"/>
      <c r="U391" s="80">
        <f>SUM($CD$31:CD385)</f>
        <v>90768.583803206813</v>
      </c>
      <c r="V391" s="18"/>
      <c r="W391" s="18"/>
      <c r="X391" s="18"/>
      <c r="AC391" s="3" t="s">
        <v>45</v>
      </c>
      <c r="CB391">
        <f t="shared" si="144"/>
        <v>359</v>
      </c>
      <c r="CC391" s="2" t="str">
        <f t="shared" si="140"/>
        <v/>
      </c>
      <c r="CD391" s="4" t="str">
        <f t="shared" si="141"/>
        <v/>
      </c>
      <c r="CE391" s="1" t="str">
        <f t="shared" si="142"/>
        <v/>
      </c>
      <c r="CF391" s="4" t="str">
        <f t="shared" si="143"/>
        <v/>
      </c>
      <c r="CG391" s="4">
        <f t="shared" si="158"/>
        <v>0</v>
      </c>
      <c r="CH391" s="4">
        <f t="shared" si="145"/>
        <v>0</v>
      </c>
      <c r="CI391" s="4">
        <f t="shared" si="138"/>
        <v>0</v>
      </c>
      <c r="CK391" s="83">
        <f t="shared" si="155"/>
        <v>0</v>
      </c>
      <c r="CL391" s="1">
        <f t="shared" si="152"/>
        <v>1131.3016216755746</v>
      </c>
      <c r="CM391" s="1">
        <f t="shared" si="153"/>
        <v>1131.3016216755746</v>
      </c>
      <c r="CN391" s="83">
        <f t="shared" si="154"/>
        <v>0</v>
      </c>
      <c r="CO391" s="74" t="str">
        <f t="shared" si="136"/>
        <v/>
      </c>
    </row>
    <row r="392" spans="1:93" hidden="1" x14ac:dyDescent="0.35">
      <c r="A392" s="74" t="str">
        <f t="shared" si="146"/>
        <v/>
      </c>
      <c r="B392" s="75" t="str">
        <f t="shared" si="147"/>
        <v/>
      </c>
      <c r="C392" s="76">
        <f t="shared" si="148"/>
        <v>0</v>
      </c>
      <c r="D392" s="77">
        <f t="shared" si="149"/>
        <v>0</v>
      </c>
      <c r="E392" s="76">
        <f t="shared" si="134"/>
        <v>0</v>
      </c>
      <c r="F392" s="76"/>
      <c r="G392" s="76">
        <f t="shared" si="137"/>
        <v>0</v>
      </c>
      <c r="H392" s="76">
        <f t="shared" si="150"/>
        <v>0</v>
      </c>
      <c r="I392" s="91">
        <f t="shared" si="151"/>
        <v>0</v>
      </c>
      <c r="J392" s="16"/>
      <c r="M392" s="95"/>
      <c r="N392" s="85"/>
      <c r="O392" s="87">
        <f t="shared" si="160"/>
        <v>0</v>
      </c>
      <c r="P392" s="41"/>
      <c r="Q392" s="80">
        <f t="shared" si="157"/>
        <v>0</v>
      </c>
      <c r="R392" s="18"/>
      <c r="S392" s="90">
        <f>SUM($C$39:C392)</f>
        <v>90768.583803206813</v>
      </c>
      <c r="T392" s="81"/>
      <c r="U392" s="80">
        <f>SUM($CD$31:CD386)</f>
        <v>90768.583803206813</v>
      </c>
      <c r="V392" s="18"/>
      <c r="W392" s="18"/>
      <c r="X392" s="18"/>
      <c r="AC392" s="3" t="s">
        <v>45</v>
      </c>
      <c r="CB392">
        <f t="shared" si="144"/>
        <v>360</v>
      </c>
      <c r="CC392" s="2" t="str">
        <f t="shared" si="140"/>
        <v/>
      </c>
      <c r="CD392" s="4" t="str">
        <f t="shared" si="141"/>
        <v/>
      </c>
      <c r="CE392" s="1" t="str">
        <f t="shared" si="142"/>
        <v/>
      </c>
      <c r="CF392" s="4" t="str">
        <f t="shared" si="143"/>
        <v/>
      </c>
      <c r="CG392" s="4">
        <f t="shared" si="158"/>
        <v>0</v>
      </c>
      <c r="CH392" s="4">
        <f t="shared" si="145"/>
        <v>0</v>
      </c>
      <c r="CI392" s="4">
        <f t="shared" si="138"/>
        <v>0</v>
      </c>
      <c r="CK392" s="83">
        <f t="shared" si="155"/>
        <v>0</v>
      </c>
      <c r="CL392" s="1">
        <f t="shared" si="152"/>
        <v>1131.3016216755746</v>
      </c>
      <c r="CM392" s="1">
        <f t="shared" si="153"/>
        <v>1131.3016216755746</v>
      </c>
      <c r="CN392" s="83">
        <f t="shared" si="154"/>
        <v>0</v>
      </c>
      <c r="CO392" s="74" t="str">
        <f t="shared" si="136"/>
        <v/>
      </c>
    </row>
    <row r="393" spans="1:93" hidden="1" x14ac:dyDescent="0.35">
      <c r="A393" s="74" t="str">
        <f t="shared" si="146"/>
        <v/>
      </c>
      <c r="B393" s="75" t="str">
        <f t="shared" si="147"/>
        <v/>
      </c>
      <c r="C393" s="76">
        <f t="shared" si="148"/>
        <v>0</v>
      </c>
      <c r="D393" s="77">
        <f t="shared" si="149"/>
        <v>0</v>
      </c>
      <c r="E393" s="76">
        <f t="shared" ref="E393:E413" si="161">IF(D393&lt;I392,IF(I392&lt;1,"",$E$14),IF(D393&lt;E392,0,D393-(I392+C393)))</f>
        <v>0</v>
      </c>
      <c r="F393" s="76"/>
      <c r="G393" s="76">
        <f t="shared" si="137"/>
        <v>0</v>
      </c>
      <c r="H393" s="76">
        <f t="shared" si="150"/>
        <v>0</v>
      </c>
      <c r="I393" s="91">
        <f t="shared" si="151"/>
        <v>0</v>
      </c>
      <c r="J393" s="16"/>
      <c r="M393" s="95"/>
      <c r="N393" s="85"/>
      <c r="O393" s="87">
        <f t="shared" si="160"/>
        <v>0</v>
      </c>
      <c r="P393" s="41"/>
      <c r="Q393" s="80">
        <f t="shared" si="157"/>
        <v>0</v>
      </c>
      <c r="R393" s="18"/>
      <c r="S393" s="90">
        <f>SUM($C$39:C393)</f>
        <v>90768.583803206813</v>
      </c>
      <c r="T393" s="81"/>
      <c r="U393" s="80">
        <f>SUM($CD$31:CD387)</f>
        <v>90768.583803206813</v>
      </c>
      <c r="V393" s="18"/>
      <c r="W393" s="18"/>
      <c r="X393" s="18"/>
      <c r="AC393" s="3" t="s">
        <v>45</v>
      </c>
      <c r="CB393">
        <f t="shared" si="144"/>
        <v>361</v>
      </c>
      <c r="CC393" s="2" t="str">
        <f t="shared" si="140"/>
        <v/>
      </c>
      <c r="CD393" s="4" t="str">
        <f t="shared" si="141"/>
        <v/>
      </c>
      <c r="CE393" s="1" t="str">
        <f t="shared" si="142"/>
        <v/>
      </c>
      <c r="CF393" s="4" t="str">
        <f t="shared" si="143"/>
        <v/>
      </c>
      <c r="CG393" s="4">
        <f t="shared" si="158"/>
        <v>0</v>
      </c>
      <c r="CH393" s="4">
        <f t="shared" si="145"/>
        <v>0</v>
      </c>
      <c r="CI393" s="4">
        <f t="shared" si="138"/>
        <v>0</v>
      </c>
      <c r="CK393" s="83">
        <f t="shared" si="155"/>
        <v>0</v>
      </c>
      <c r="CL393" s="1">
        <f t="shared" si="152"/>
        <v>1131.3016216755746</v>
      </c>
      <c r="CM393" s="1">
        <f t="shared" si="153"/>
        <v>1131.3016216755746</v>
      </c>
      <c r="CN393" s="83">
        <f t="shared" si="154"/>
        <v>0</v>
      </c>
      <c r="CO393" s="74" t="str">
        <f t="shared" si="136"/>
        <v/>
      </c>
    </row>
    <row r="394" spans="1:93" hidden="1" x14ac:dyDescent="0.35">
      <c r="A394" s="74" t="str">
        <f t="shared" si="146"/>
        <v/>
      </c>
      <c r="B394" s="75" t="str">
        <f t="shared" si="147"/>
        <v/>
      </c>
      <c r="C394" s="76">
        <f t="shared" si="148"/>
        <v>0</v>
      </c>
      <c r="D394" s="77">
        <f t="shared" si="149"/>
        <v>0</v>
      </c>
      <c r="E394" s="76">
        <f t="shared" si="161"/>
        <v>0</v>
      </c>
      <c r="F394" s="76"/>
      <c r="G394" s="76">
        <f t="shared" si="137"/>
        <v>0</v>
      </c>
      <c r="H394" s="76">
        <f t="shared" si="150"/>
        <v>0</v>
      </c>
      <c r="I394" s="91">
        <f t="shared" si="151"/>
        <v>0</v>
      </c>
      <c r="J394" s="16"/>
      <c r="M394" s="95"/>
      <c r="N394" s="85"/>
      <c r="O394" s="87">
        <f t="shared" si="160"/>
        <v>0</v>
      </c>
      <c r="P394" s="41"/>
      <c r="Q394" s="80">
        <f t="shared" si="157"/>
        <v>0</v>
      </c>
      <c r="R394" s="18"/>
      <c r="S394" s="90">
        <f>SUM($C$39:C394)</f>
        <v>90768.583803206813</v>
      </c>
      <c r="T394" s="81"/>
      <c r="U394" s="80">
        <f>SUM($CD$31:CD388)</f>
        <v>90768.583803206813</v>
      </c>
      <c r="V394" s="18"/>
      <c r="W394" s="18"/>
      <c r="X394" s="18"/>
      <c r="AC394" s="3" t="s">
        <v>45</v>
      </c>
      <c r="CB394">
        <f t="shared" si="144"/>
        <v>362</v>
      </c>
      <c r="CC394" s="2" t="str">
        <f t="shared" si="140"/>
        <v/>
      </c>
      <c r="CD394" s="4" t="str">
        <f t="shared" si="141"/>
        <v/>
      </c>
      <c r="CE394" s="1" t="str">
        <f t="shared" si="142"/>
        <v/>
      </c>
      <c r="CF394" s="4" t="str">
        <f t="shared" si="143"/>
        <v/>
      </c>
      <c r="CG394" s="4">
        <f t="shared" si="158"/>
        <v>0</v>
      </c>
      <c r="CH394" s="4">
        <f t="shared" si="145"/>
        <v>0</v>
      </c>
      <c r="CI394" s="4">
        <f t="shared" si="138"/>
        <v>0</v>
      </c>
      <c r="CK394" s="83">
        <f t="shared" si="155"/>
        <v>0</v>
      </c>
      <c r="CL394" s="1">
        <f t="shared" si="152"/>
        <v>1131.3016216755746</v>
      </c>
      <c r="CM394" s="1">
        <f t="shared" si="153"/>
        <v>1131.3016216755746</v>
      </c>
      <c r="CN394" s="83">
        <f t="shared" si="154"/>
        <v>0</v>
      </c>
      <c r="CO394" s="74" t="str">
        <f t="shared" si="136"/>
        <v/>
      </c>
    </row>
    <row r="395" spans="1:93" hidden="1" x14ac:dyDescent="0.35">
      <c r="A395" s="74" t="str">
        <f t="shared" si="146"/>
        <v/>
      </c>
      <c r="B395" s="75" t="str">
        <f t="shared" si="147"/>
        <v/>
      </c>
      <c r="C395" s="76">
        <f t="shared" si="148"/>
        <v>0</v>
      </c>
      <c r="D395" s="77">
        <f t="shared" si="149"/>
        <v>0</v>
      </c>
      <c r="E395" s="76">
        <f t="shared" si="161"/>
        <v>0</v>
      </c>
      <c r="F395" s="76"/>
      <c r="G395" s="76">
        <f t="shared" si="137"/>
        <v>0</v>
      </c>
      <c r="H395" s="76">
        <f t="shared" si="150"/>
        <v>0</v>
      </c>
      <c r="I395" s="91">
        <f t="shared" si="151"/>
        <v>0</v>
      </c>
      <c r="J395" s="16"/>
      <c r="M395" s="95"/>
      <c r="N395" s="85"/>
      <c r="O395" s="87">
        <f t="shared" si="160"/>
        <v>0</v>
      </c>
      <c r="P395" s="41"/>
      <c r="Q395" s="80">
        <f t="shared" si="157"/>
        <v>0</v>
      </c>
      <c r="R395" s="18"/>
      <c r="S395" s="90">
        <f>SUM($C$39:C395)</f>
        <v>90768.583803206813</v>
      </c>
      <c r="T395" s="81"/>
      <c r="U395" s="80">
        <f>SUM($CD$31:CD389)</f>
        <v>90768.583803206813</v>
      </c>
      <c r="V395" s="18"/>
      <c r="W395" s="18"/>
      <c r="X395" s="18"/>
      <c r="AC395" s="3" t="s">
        <v>45</v>
      </c>
      <c r="CB395">
        <f t="shared" si="144"/>
        <v>363</v>
      </c>
      <c r="CC395" s="2" t="str">
        <f t="shared" si="140"/>
        <v/>
      </c>
      <c r="CD395" s="4" t="str">
        <f t="shared" si="141"/>
        <v/>
      </c>
      <c r="CE395" s="1" t="str">
        <f t="shared" si="142"/>
        <v/>
      </c>
      <c r="CF395" s="4" t="str">
        <f t="shared" si="143"/>
        <v/>
      </c>
      <c r="CG395" s="4">
        <f t="shared" si="158"/>
        <v>0</v>
      </c>
      <c r="CH395" s="4">
        <f t="shared" si="145"/>
        <v>0</v>
      </c>
      <c r="CI395" s="4">
        <f t="shared" si="138"/>
        <v>0</v>
      </c>
      <c r="CK395" s="83">
        <f t="shared" si="155"/>
        <v>0</v>
      </c>
      <c r="CL395" s="1">
        <f t="shared" si="152"/>
        <v>1131.3016216755746</v>
      </c>
      <c r="CM395" s="1">
        <f t="shared" si="153"/>
        <v>1131.3016216755746</v>
      </c>
      <c r="CN395" s="83">
        <f t="shared" si="154"/>
        <v>0</v>
      </c>
      <c r="CO395" s="74" t="str">
        <f t="shared" si="136"/>
        <v/>
      </c>
    </row>
    <row r="396" spans="1:93" hidden="1" x14ac:dyDescent="0.35">
      <c r="A396" s="74" t="str">
        <f t="shared" si="146"/>
        <v/>
      </c>
      <c r="B396" s="75" t="str">
        <f t="shared" si="147"/>
        <v/>
      </c>
      <c r="C396" s="76">
        <f t="shared" si="148"/>
        <v>0</v>
      </c>
      <c r="D396" s="77">
        <f t="shared" si="149"/>
        <v>0</v>
      </c>
      <c r="E396" s="76">
        <f t="shared" si="161"/>
        <v>0</v>
      </c>
      <c r="F396" s="76"/>
      <c r="G396" s="76">
        <f t="shared" si="137"/>
        <v>0</v>
      </c>
      <c r="H396" s="76">
        <f t="shared" si="150"/>
        <v>0</v>
      </c>
      <c r="I396" s="91">
        <f t="shared" si="151"/>
        <v>0</v>
      </c>
      <c r="J396" s="16"/>
      <c r="M396" s="95"/>
      <c r="N396" s="85"/>
      <c r="O396" s="87">
        <f t="shared" si="160"/>
        <v>0</v>
      </c>
      <c r="P396" s="41"/>
      <c r="Q396" s="80">
        <f t="shared" si="157"/>
        <v>0</v>
      </c>
      <c r="R396" s="18"/>
      <c r="S396" s="90">
        <f>SUM($C$39:C396)</f>
        <v>90768.583803206813</v>
      </c>
      <c r="T396" s="81"/>
      <c r="U396" s="80">
        <f>SUM($CD$31:CD390)</f>
        <v>90768.583803206813</v>
      </c>
      <c r="V396" s="18"/>
      <c r="W396" s="18"/>
      <c r="X396" s="18"/>
      <c r="AC396" s="3" t="s">
        <v>45</v>
      </c>
      <c r="CB396">
        <f t="shared" si="144"/>
        <v>364</v>
      </c>
      <c r="CC396" s="2" t="str">
        <f t="shared" si="140"/>
        <v/>
      </c>
      <c r="CD396" s="4" t="str">
        <f t="shared" si="141"/>
        <v/>
      </c>
      <c r="CE396" s="1" t="str">
        <f t="shared" si="142"/>
        <v/>
      </c>
      <c r="CF396" s="4" t="str">
        <f t="shared" si="143"/>
        <v/>
      </c>
      <c r="CG396" s="4">
        <f t="shared" si="158"/>
        <v>0</v>
      </c>
      <c r="CH396" s="4">
        <f t="shared" si="145"/>
        <v>0</v>
      </c>
      <c r="CI396" s="4">
        <f t="shared" si="138"/>
        <v>0</v>
      </c>
      <c r="CK396" s="83">
        <f t="shared" si="155"/>
        <v>0</v>
      </c>
      <c r="CL396" s="1">
        <f t="shared" si="152"/>
        <v>1131.3016216755746</v>
      </c>
      <c r="CM396" s="1">
        <f t="shared" si="153"/>
        <v>1131.3016216755746</v>
      </c>
      <c r="CN396" s="83">
        <f t="shared" si="154"/>
        <v>0</v>
      </c>
      <c r="CO396" s="74" t="str">
        <f t="shared" si="136"/>
        <v/>
      </c>
    </row>
    <row r="397" spans="1:93" hidden="1" x14ac:dyDescent="0.35">
      <c r="A397" s="74" t="str">
        <f t="shared" si="146"/>
        <v/>
      </c>
      <c r="B397" s="75" t="str">
        <f t="shared" si="147"/>
        <v/>
      </c>
      <c r="C397" s="76">
        <f t="shared" si="148"/>
        <v>0</v>
      </c>
      <c r="D397" s="77">
        <f t="shared" si="149"/>
        <v>0</v>
      </c>
      <c r="E397" s="76">
        <f t="shared" si="161"/>
        <v>0</v>
      </c>
      <c r="F397" s="76"/>
      <c r="G397" s="76">
        <f t="shared" si="137"/>
        <v>0</v>
      </c>
      <c r="H397" s="76">
        <f t="shared" si="150"/>
        <v>0</v>
      </c>
      <c r="I397" s="91">
        <f t="shared" si="151"/>
        <v>0</v>
      </c>
      <c r="J397" s="16"/>
      <c r="M397" s="95"/>
      <c r="N397" s="85"/>
      <c r="O397" s="87">
        <f t="shared" si="160"/>
        <v>0</v>
      </c>
      <c r="P397" s="41"/>
      <c r="Q397" s="80">
        <f t="shared" si="157"/>
        <v>0</v>
      </c>
      <c r="R397" s="18"/>
      <c r="S397" s="90">
        <f>SUM($C$39:C397)</f>
        <v>90768.583803206813</v>
      </c>
      <c r="T397" s="81"/>
      <c r="U397" s="80">
        <f>SUM($CD$31:CD391)</f>
        <v>90768.583803206813</v>
      </c>
      <c r="V397" s="18"/>
      <c r="W397" s="18"/>
      <c r="X397" s="18"/>
      <c r="AC397" s="3" t="s">
        <v>45</v>
      </c>
      <c r="CB397">
        <f t="shared" si="144"/>
        <v>365</v>
      </c>
      <c r="CC397" s="2" t="str">
        <f t="shared" si="140"/>
        <v/>
      </c>
      <c r="CD397" s="4" t="str">
        <f t="shared" si="141"/>
        <v/>
      </c>
      <c r="CE397" s="1" t="str">
        <f t="shared" si="142"/>
        <v/>
      </c>
      <c r="CF397" s="4" t="str">
        <f t="shared" si="143"/>
        <v/>
      </c>
      <c r="CG397" s="4">
        <f t="shared" si="158"/>
        <v>0</v>
      </c>
      <c r="CH397" s="4">
        <f t="shared" si="145"/>
        <v>0</v>
      </c>
      <c r="CI397" s="4">
        <f t="shared" si="138"/>
        <v>0</v>
      </c>
      <c r="CK397" s="83">
        <f t="shared" si="155"/>
        <v>0</v>
      </c>
      <c r="CL397" s="1">
        <f t="shared" si="152"/>
        <v>1131.3016216755746</v>
      </c>
      <c r="CM397" s="1">
        <f t="shared" si="153"/>
        <v>1131.3016216755746</v>
      </c>
      <c r="CN397" s="83">
        <f t="shared" si="154"/>
        <v>0</v>
      </c>
      <c r="CO397" s="74" t="str">
        <f t="shared" si="136"/>
        <v/>
      </c>
    </row>
    <row r="398" spans="1:93" hidden="1" x14ac:dyDescent="0.35">
      <c r="A398" s="74" t="str">
        <f t="shared" si="146"/>
        <v/>
      </c>
      <c r="B398" s="75" t="str">
        <f t="shared" si="147"/>
        <v/>
      </c>
      <c r="C398" s="76">
        <f t="shared" si="148"/>
        <v>0</v>
      </c>
      <c r="D398" s="77">
        <f t="shared" si="149"/>
        <v>0</v>
      </c>
      <c r="E398" s="76">
        <f t="shared" si="161"/>
        <v>0</v>
      </c>
      <c r="F398" s="76"/>
      <c r="G398" s="76">
        <f t="shared" si="137"/>
        <v>0</v>
      </c>
      <c r="H398" s="76">
        <f t="shared" si="150"/>
        <v>0</v>
      </c>
      <c r="I398" s="91">
        <f t="shared" si="151"/>
        <v>0</v>
      </c>
      <c r="J398" s="16"/>
      <c r="M398" s="95"/>
      <c r="N398" s="85">
        <v>30</v>
      </c>
      <c r="O398" s="87">
        <f>CN818</f>
        <v>0</v>
      </c>
      <c r="P398" s="41"/>
      <c r="Q398" s="80">
        <f t="shared" si="157"/>
        <v>0</v>
      </c>
      <c r="R398" s="18"/>
      <c r="S398" s="90">
        <f>SUM($C$39:C398)</f>
        <v>90768.583803206813</v>
      </c>
      <c r="T398" s="81">
        <v>30</v>
      </c>
      <c r="U398" s="80">
        <f>SUM($CD$31:CD392)</f>
        <v>90768.583803206813</v>
      </c>
      <c r="V398" s="18"/>
      <c r="W398" s="18"/>
      <c r="X398" s="18"/>
      <c r="AC398" s="3" t="s">
        <v>45</v>
      </c>
      <c r="CB398">
        <f t="shared" si="144"/>
        <v>366</v>
      </c>
      <c r="CC398" s="2" t="str">
        <f t="shared" si="140"/>
        <v/>
      </c>
      <c r="CD398" s="4" t="str">
        <f t="shared" si="141"/>
        <v/>
      </c>
      <c r="CE398" s="1" t="str">
        <f t="shared" si="142"/>
        <v/>
      </c>
      <c r="CF398" s="4" t="str">
        <f t="shared" si="143"/>
        <v/>
      </c>
      <c r="CG398" s="4">
        <f t="shared" si="158"/>
        <v>0</v>
      </c>
      <c r="CH398" s="4">
        <f t="shared" si="145"/>
        <v>0</v>
      </c>
      <c r="CI398" s="4">
        <f t="shared" si="138"/>
        <v>0</v>
      </c>
      <c r="CK398" s="83">
        <f t="shared" si="155"/>
        <v>0</v>
      </c>
      <c r="CL398" s="1">
        <f t="shared" si="152"/>
        <v>1131.3016216755746</v>
      </c>
      <c r="CM398" s="1">
        <f t="shared" si="153"/>
        <v>1131.3016216755746</v>
      </c>
      <c r="CN398" s="83">
        <f t="shared" si="154"/>
        <v>0</v>
      </c>
      <c r="CO398" s="74" t="str">
        <f t="shared" si="136"/>
        <v/>
      </c>
    </row>
    <row r="399" spans="1:93" hidden="1" x14ac:dyDescent="0.35">
      <c r="A399" s="74" t="str">
        <f t="shared" si="146"/>
        <v/>
      </c>
      <c r="B399" s="75" t="str">
        <f t="shared" si="147"/>
        <v/>
      </c>
      <c r="C399" s="76">
        <f t="shared" si="148"/>
        <v>0</v>
      </c>
      <c r="D399" s="77">
        <f t="shared" si="149"/>
        <v>0</v>
      </c>
      <c r="E399" s="76">
        <f t="shared" si="161"/>
        <v>0</v>
      </c>
      <c r="F399" s="76"/>
      <c r="G399" s="76">
        <f t="shared" si="137"/>
        <v>0</v>
      </c>
      <c r="H399" s="76">
        <f t="shared" si="150"/>
        <v>0</v>
      </c>
      <c r="I399" s="91">
        <f t="shared" si="151"/>
        <v>0</v>
      </c>
      <c r="J399" s="16"/>
      <c r="M399" s="95"/>
      <c r="N399" s="85"/>
      <c r="O399" s="86"/>
      <c r="P399" s="41"/>
      <c r="Q399" s="80">
        <f t="shared" si="157"/>
        <v>0</v>
      </c>
      <c r="R399" s="18"/>
      <c r="S399" s="90">
        <f>SUM($C$39:C399)</f>
        <v>90768.583803206813</v>
      </c>
      <c r="T399" s="81"/>
      <c r="U399" s="80">
        <f>SUM($CD$31:CD393)</f>
        <v>90768.583803206813</v>
      </c>
      <c r="V399" s="18"/>
      <c r="W399" s="18"/>
      <c r="X399" s="18"/>
      <c r="AC399" s="3" t="s">
        <v>45</v>
      </c>
      <c r="CB399">
        <f t="shared" si="144"/>
        <v>367</v>
      </c>
      <c r="CC399" s="2" t="str">
        <f t="shared" si="140"/>
        <v/>
      </c>
      <c r="CD399" s="4" t="str">
        <f t="shared" si="141"/>
        <v/>
      </c>
      <c r="CE399" s="1" t="str">
        <f t="shared" si="142"/>
        <v/>
      </c>
      <c r="CF399" s="4" t="str">
        <f t="shared" si="143"/>
        <v/>
      </c>
      <c r="CG399" s="4">
        <f t="shared" si="158"/>
        <v>0</v>
      </c>
      <c r="CH399" s="4">
        <f t="shared" si="145"/>
        <v>0</v>
      </c>
      <c r="CI399" s="4">
        <f t="shared" si="138"/>
        <v>0</v>
      </c>
      <c r="CK399" s="83">
        <f t="shared" si="155"/>
        <v>0</v>
      </c>
      <c r="CL399" s="1">
        <f t="shared" si="152"/>
        <v>1131.3016216755746</v>
      </c>
      <c r="CM399" s="1">
        <f t="shared" si="153"/>
        <v>1131.3016216755746</v>
      </c>
      <c r="CN399" s="83">
        <f t="shared" si="154"/>
        <v>0</v>
      </c>
      <c r="CO399" s="74" t="str">
        <f t="shared" si="136"/>
        <v/>
      </c>
    </row>
    <row r="400" spans="1:93" hidden="1" x14ac:dyDescent="0.35">
      <c r="A400" s="74" t="str">
        <f t="shared" si="146"/>
        <v/>
      </c>
      <c r="B400" s="75" t="str">
        <f t="shared" si="147"/>
        <v/>
      </c>
      <c r="C400" s="76">
        <f t="shared" si="148"/>
        <v>0</v>
      </c>
      <c r="D400" s="77">
        <f t="shared" si="149"/>
        <v>0</v>
      </c>
      <c r="E400" s="76">
        <f t="shared" si="161"/>
        <v>0</v>
      </c>
      <c r="F400" s="76"/>
      <c r="G400" s="76">
        <f t="shared" si="137"/>
        <v>0</v>
      </c>
      <c r="H400" s="76">
        <f t="shared" si="150"/>
        <v>0</v>
      </c>
      <c r="I400" s="91">
        <f t="shared" si="151"/>
        <v>0</v>
      </c>
      <c r="J400" s="16"/>
      <c r="M400" s="95"/>
      <c r="N400" s="85"/>
      <c r="O400" s="86"/>
      <c r="P400" s="41"/>
      <c r="Q400" s="80">
        <f t="shared" si="157"/>
        <v>0</v>
      </c>
      <c r="R400" s="18"/>
      <c r="S400" s="90">
        <f>SUM($C$39:C400)</f>
        <v>90768.583803206813</v>
      </c>
      <c r="T400" s="81"/>
      <c r="U400" s="80">
        <f>SUM($CD$31:CD394)</f>
        <v>90768.583803206813</v>
      </c>
      <c r="V400" s="18"/>
      <c r="W400" s="18"/>
      <c r="X400" s="18"/>
      <c r="AC400" s="3" t="s">
        <v>45</v>
      </c>
      <c r="CB400">
        <f t="shared" si="144"/>
        <v>368</v>
      </c>
      <c r="CC400" s="2" t="str">
        <f t="shared" si="140"/>
        <v/>
      </c>
      <c r="CD400" s="4" t="str">
        <f t="shared" si="141"/>
        <v/>
      </c>
      <c r="CE400" s="1" t="str">
        <f t="shared" si="142"/>
        <v/>
      </c>
      <c r="CF400" s="4" t="str">
        <f t="shared" si="143"/>
        <v/>
      </c>
      <c r="CG400" s="4">
        <f t="shared" si="158"/>
        <v>0</v>
      </c>
      <c r="CH400" s="4">
        <f t="shared" si="145"/>
        <v>0</v>
      </c>
      <c r="CI400" s="4">
        <f t="shared" si="138"/>
        <v>0</v>
      </c>
      <c r="CK400" s="83">
        <f t="shared" si="155"/>
        <v>0</v>
      </c>
      <c r="CL400" s="1">
        <f t="shared" si="152"/>
        <v>1131.3016216755746</v>
      </c>
      <c r="CM400" s="1">
        <f t="shared" si="153"/>
        <v>1131.3016216755746</v>
      </c>
      <c r="CN400" s="83">
        <f t="shared" si="154"/>
        <v>0</v>
      </c>
      <c r="CO400" s="74" t="str">
        <f t="shared" si="136"/>
        <v/>
      </c>
    </row>
    <row r="401" spans="1:93" hidden="1" x14ac:dyDescent="0.35">
      <c r="A401" s="74" t="str">
        <f t="shared" si="146"/>
        <v/>
      </c>
      <c r="B401" s="75" t="str">
        <f t="shared" si="147"/>
        <v/>
      </c>
      <c r="C401" s="76">
        <f t="shared" si="148"/>
        <v>0</v>
      </c>
      <c r="D401" s="77">
        <f t="shared" si="149"/>
        <v>0</v>
      </c>
      <c r="E401" s="76">
        <f t="shared" si="161"/>
        <v>0</v>
      </c>
      <c r="F401" s="76"/>
      <c r="G401" s="76">
        <f t="shared" si="137"/>
        <v>0</v>
      </c>
      <c r="H401" s="76">
        <f t="shared" si="150"/>
        <v>0</v>
      </c>
      <c r="I401" s="91">
        <f t="shared" si="151"/>
        <v>0</v>
      </c>
      <c r="J401" s="16"/>
      <c r="M401" s="95"/>
      <c r="N401" s="85"/>
      <c r="O401" s="86"/>
      <c r="P401" s="41"/>
      <c r="Q401" s="80">
        <f t="shared" si="157"/>
        <v>0</v>
      </c>
      <c r="R401" s="18"/>
      <c r="S401" s="90">
        <f>SUM($C$39:C401)</f>
        <v>90768.583803206813</v>
      </c>
      <c r="T401" s="81"/>
      <c r="U401" s="80">
        <f>SUM($CD$31:CD395)</f>
        <v>90768.583803206813</v>
      </c>
      <c r="V401" s="18"/>
      <c r="W401" s="18"/>
      <c r="X401" s="18"/>
      <c r="AC401" s="3" t="s">
        <v>45</v>
      </c>
      <c r="CB401">
        <f t="shared" si="144"/>
        <v>369</v>
      </c>
      <c r="CC401" s="2" t="str">
        <f t="shared" si="140"/>
        <v/>
      </c>
      <c r="CD401" s="4" t="str">
        <f t="shared" si="141"/>
        <v/>
      </c>
      <c r="CE401" s="1" t="str">
        <f t="shared" si="142"/>
        <v/>
      </c>
      <c r="CF401" s="4" t="str">
        <f t="shared" si="143"/>
        <v/>
      </c>
      <c r="CG401" s="4">
        <f t="shared" si="158"/>
        <v>0</v>
      </c>
      <c r="CH401" s="4">
        <f t="shared" si="145"/>
        <v>0</v>
      </c>
      <c r="CI401" s="4">
        <f t="shared" si="138"/>
        <v>0</v>
      </c>
      <c r="CK401" s="83">
        <f t="shared" si="155"/>
        <v>0</v>
      </c>
      <c r="CL401" s="1">
        <f t="shared" si="152"/>
        <v>1131.3016216755746</v>
      </c>
      <c r="CM401" s="1">
        <f t="shared" si="153"/>
        <v>1131.3016216755746</v>
      </c>
      <c r="CN401" s="83">
        <f t="shared" si="154"/>
        <v>0</v>
      </c>
      <c r="CO401" s="74" t="str">
        <f t="shared" si="136"/>
        <v/>
      </c>
    </row>
    <row r="402" spans="1:93" hidden="1" x14ac:dyDescent="0.35">
      <c r="A402" s="74" t="str">
        <f t="shared" si="146"/>
        <v/>
      </c>
      <c r="B402" s="75" t="str">
        <f t="shared" si="147"/>
        <v/>
      </c>
      <c r="C402" s="76">
        <f t="shared" si="148"/>
        <v>0</v>
      </c>
      <c r="D402" s="77">
        <f t="shared" si="149"/>
        <v>0</v>
      </c>
      <c r="E402" s="76">
        <f t="shared" si="161"/>
        <v>0</v>
      </c>
      <c r="F402" s="76"/>
      <c r="G402" s="76">
        <f t="shared" si="137"/>
        <v>0</v>
      </c>
      <c r="H402" s="76">
        <f t="shared" si="150"/>
        <v>0</v>
      </c>
      <c r="I402" s="91">
        <f t="shared" si="151"/>
        <v>0</v>
      </c>
      <c r="J402" s="16"/>
      <c r="M402" s="95"/>
      <c r="N402" s="85"/>
      <c r="O402" s="86"/>
      <c r="P402" s="41"/>
      <c r="Q402" s="80">
        <f t="shared" si="157"/>
        <v>0</v>
      </c>
      <c r="R402" s="18"/>
      <c r="S402" s="90">
        <f>SUM($C$39:C402)</f>
        <v>90768.583803206813</v>
      </c>
      <c r="T402" s="81"/>
      <c r="U402" s="80">
        <f>SUM($CD$31:CD396)</f>
        <v>90768.583803206813</v>
      </c>
      <c r="V402" s="18"/>
      <c r="W402" s="18"/>
      <c r="X402" s="18"/>
      <c r="AC402" s="3" t="s">
        <v>45</v>
      </c>
      <c r="CB402">
        <f t="shared" si="144"/>
        <v>370</v>
      </c>
      <c r="CC402" s="2" t="str">
        <f t="shared" si="140"/>
        <v/>
      </c>
      <c r="CD402" s="4" t="str">
        <f t="shared" si="141"/>
        <v/>
      </c>
      <c r="CE402" s="1" t="str">
        <f t="shared" si="142"/>
        <v/>
      </c>
      <c r="CF402" s="4" t="str">
        <f t="shared" si="143"/>
        <v/>
      </c>
      <c r="CG402" s="4">
        <f t="shared" si="158"/>
        <v>0</v>
      </c>
      <c r="CH402" s="4">
        <f t="shared" si="145"/>
        <v>0</v>
      </c>
      <c r="CI402" s="4">
        <f t="shared" si="138"/>
        <v>0</v>
      </c>
      <c r="CK402" s="83">
        <f t="shared" si="155"/>
        <v>0</v>
      </c>
      <c r="CL402" s="1">
        <f t="shared" si="152"/>
        <v>1131.3016216755746</v>
      </c>
      <c r="CM402" s="1">
        <f t="shared" si="153"/>
        <v>1131.3016216755746</v>
      </c>
      <c r="CN402" s="83">
        <f t="shared" si="154"/>
        <v>0</v>
      </c>
      <c r="CO402" s="74" t="str">
        <f t="shared" si="136"/>
        <v/>
      </c>
    </row>
    <row r="403" spans="1:93" hidden="1" x14ac:dyDescent="0.35">
      <c r="A403" s="74" t="str">
        <f t="shared" si="146"/>
        <v/>
      </c>
      <c r="B403" s="75" t="str">
        <f t="shared" si="147"/>
        <v/>
      </c>
      <c r="C403" s="76">
        <f t="shared" si="148"/>
        <v>0</v>
      </c>
      <c r="D403" s="77">
        <f t="shared" si="149"/>
        <v>0</v>
      </c>
      <c r="E403" s="76">
        <f t="shared" si="161"/>
        <v>0</v>
      </c>
      <c r="F403" s="76"/>
      <c r="G403" s="76">
        <f t="shared" si="137"/>
        <v>0</v>
      </c>
      <c r="H403" s="76">
        <f t="shared" si="150"/>
        <v>0</v>
      </c>
      <c r="I403" s="91">
        <f t="shared" si="151"/>
        <v>0</v>
      </c>
      <c r="J403" s="16"/>
      <c r="M403" s="95"/>
      <c r="N403" s="85"/>
      <c r="O403" s="86"/>
      <c r="P403" s="41"/>
      <c r="Q403" s="80">
        <f t="shared" si="157"/>
        <v>0</v>
      </c>
      <c r="R403" s="18"/>
      <c r="S403" s="90">
        <f>SUM($C$39:C403)</f>
        <v>90768.583803206813</v>
      </c>
      <c r="T403" s="81"/>
      <c r="U403" s="80">
        <f>SUM($CD$31:CD397)</f>
        <v>90768.583803206813</v>
      </c>
      <c r="V403" s="18"/>
      <c r="W403" s="18"/>
      <c r="X403" s="18"/>
      <c r="AC403" s="3" t="s">
        <v>45</v>
      </c>
      <c r="CB403">
        <f t="shared" si="144"/>
        <v>371</v>
      </c>
      <c r="CC403" s="2" t="str">
        <f t="shared" si="140"/>
        <v/>
      </c>
      <c r="CD403" s="4" t="str">
        <f t="shared" si="141"/>
        <v/>
      </c>
      <c r="CE403" s="1" t="str">
        <f t="shared" si="142"/>
        <v/>
      </c>
      <c r="CF403" s="4" t="str">
        <f t="shared" si="143"/>
        <v/>
      </c>
      <c r="CG403" s="4">
        <f t="shared" si="158"/>
        <v>0</v>
      </c>
      <c r="CH403" s="4">
        <f t="shared" si="145"/>
        <v>0</v>
      </c>
      <c r="CI403" s="4">
        <f t="shared" si="138"/>
        <v>0</v>
      </c>
      <c r="CK403" s="83">
        <f t="shared" si="155"/>
        <v>0</v>
      </c>
      <c r="CL403" s="1">
        <f t="shared" si="152"/>
        <v>1131.3016216755746</v>
      </c>
      <c r="CM403" s="1">
        <f t="shared" si="153"/>
        <v>1131.3016216755746</v>
      </c>
      <c r="CN403" s="83">
        <f t="shared" si="154"/>
        <v>0</v>
      </c>
      <c r="CO403" s="74" t="str">
        <f t="shared" si="136"/>
        <v/>
      </c>
    </row>
    <row r="404" spans="1:93" hidden="1" x14ac:dyDescent="0.35">
      <c r="A404" s="74" t="str">
        <f t="shared" si="146"/>
        <v/>
      </c>
      <c r="B404" s="75" t="str">
        <f t="shared" si="147"/>
        <v/>
      </c>
      <c r="C404" s="76">
        <f t="shared" si="148"/>
        <v>0</v>
      </c>
      <c r="D404" s="77">
        <f t="shared" si="149"/>
        <v>0</v>
      </c>
      <c r="E404" s="76">
        <f t="shared" si="161"/>
        <v>0</v>
      </c>
      <c r="F404" s="76"/>
      <c r="G404" s="76">
        <f t="shared" si="137"/>
        <v>0</v>
      </c>
      <c r="H404" s="76">
        <f t="shared" si="150"/>
        <v>0</v>
      </c>
      <c r="I404" s="91">
        <f t="shared" si="151"/>
        <v>0</v>
      </c>
      <c r="J404" s="16"/>
      <c r="M404" s="95"/>
      <c r="N404" s="85"/>
      <c r="O404" s="86"/>
      <c r="P404" s="41"/>
      <c r="Q404" s="80">
        <f t="shared" si="157"/>
        <v>0</v>
      </c>
      <c r="R404" s="18"/>
      <c r="S404" s="90">
        <f>SUM($C$39:C404)</f>
        <v>90768.583803206813</v>
      </c>
      <c r="T404" s="81"/>
      <c r="U404" s="80">
        <f>SUM($CD$31:CD398)</f>
        <v>90768.583803206813</v>
      </c>
      <c r="V404" s="18"/>
      <c r="W404" s="18"/>
      <c r="X404" s="18"/>
      <c r="AC404" s="3" t="s">
        <v>45</v>
      </c>
      <c r="CB404">
        <f t="shared" si="144"/>
        <v>372</v>
      </c>
      <c r="CC404" s="2" t="str">
        <f t="shared" si="140"/>
        <v/>
      </c>
      <c r="CD404" s="4" t="str">
        <f t="shared" si="141"/>
        <v/>
      </c>
      <c r="CE404" s="1" t="str">
        <f t="shared" si="142"/>
        <v/>
      </c>
      <c r="CF404" s="4" t="str">
        <f t="shared" si="143"/>
        <v/>
      </c>
      <c r="CG404" s="4">
        <f t="shared" si="158"/>
        <v>0</v>
      </c>
      <c r="CH404" s="4">
        <f t="shared" si="145"/>
        <v>0</v>
      </c>
      <c r="CI404" s="4">
        <f t="shared" si="138"/>
        <v>0</v>
      </c>
      <c r="CK404" s="83">
        <f t="shared" si="155"/>
        <v>0</v>
      </c>
      <c r="CL404" s="1">
        <f t="shared" si="152"/>
        <v>1131.3016216755746</v>
      </c>
      <c r="CM404" s="1">
        <f t="shared" si="153"/>
        <v>1131.3016216755746</v>
      </c>
      <c r="CN404" s="83">
        <f t="shared" si="154"/>
        <v>0</v>
      </c>
      <c r="CO404" s="74" t="str">
        <f t="shared" si="136"/>
        <v/>
      </c>
    </row>
    <row r="405" spans="1:93" hidden="1" x14ac:dyDescent="0.35">
      <c r="A405" s="74" t="str">
        <f t="shared" si="146"/>
        <v/>
      </c>
      <c r="B405" s="75" t="str">
        <f t="shared" si="147"/>
        <v/>
      </c>
      <c r="C405" s="76">
        <f t="shared" si="148"/>
        <v>0</v>
      </c>
      <c r="D405" s="77">
        <f t="shared" si="149"/>
        <v>0</v>
      </c>
      <c r="E405" s="76">
        <f t="shared" si="161"/>
        <v>0</v>
      </c>
      <c r="F405" s="76"/>
      <c r="G405" s="76">
        <f t="shared" si="137"/>
        <v>0</v>
      </c>
      <c r="H405" s="76">
        <f t="shared" si="150"/>
        <v>0</v>
      </c>
      <c r="I405" s="91">
        <f t="shared" si="151"/>
        <v>0</v>
      </c>
      <c r="J405" s="16"/>
      <c r="M405" s="95"/>
      <c r="N405" s="85"/>
      <c r="O405" s="86"/>
      <c r="P405" s="41"/>
      <c r="Q405" s="80">
        <f t="shared" si="157"/>
        <v>0</v>
      </c>
      <c r="R405" s="18"/>
      <c r="S405" s="90">
        <f>SUM($C$39:C405)</f>
        <v>90768.583803206813</v>
      </c>
      <c r="T405" s="81"/>
      <c r="U405" s="80">
        <f>SUM($CD$31:CD399)</f>
        <v>90768.583803206813</v>
      </c>
      <c r="V405" s="18"/>
      <c r="W405" s="18"/>
      <c r="X405" s="18"/>
      <c r="AC405" s="3" t="s">
        <v>45</v>
      </c>
      <c r="CB405">
        <f t="shared" si="144"/>
        <v>373</v>
      </c>
      <c r="CC405" s="2" t="str">
        <f t="shared" si="140"/>
        <v/>
      </c>
      <c r="CD405" s="4" t="str">
        <f t="shared" si="141"/>
        <v/>
      </c>
      <c r="CE405" s="1" t="str">
        <f t="shared" si="142"/>
        <v/>
      </c>
      <c r="CF405" s="4" t="str">
        <f t="shared" si="143"/>
        <v/>
      </c>
      <c r="CG405" s="4">
        <f t="shared" si="158"/>
        <v>0</v>
      </c>
      <c r="CH405" s="4">
        <f t="shared" si="145"/>
        <v>0</v>
      </c>
      <c r="CI405" s="4">
        <f t="shared" si="138"/>
        <v>0</v>
      </c>
      <c r="CK405" s="83">
        <f t="shared" si="155"/>
        <v>0</v>
      </c>
      <c r="CL405" s="1">
        <f t="shared" si="152"/>
        <v>1131.3016216755746</v>
      </c>
      <c r="CM405" s="1">
        <f t="shared" si="153"/>
        <v>1131.3016216755746</v>
      </c>
      <c r="CN405" s="83">
        <f t="shared" si="154"/>
        <v>0</v>
      </c>
      <c r="CO405" s="74" t="str">
        <f t="shared" si="136"/>
        <v/>
      </c>
    </row>
    <row r="406" spans="1:93" hidden="1" x14ac:dyDescent="0.35">
      <c r="A406" s="74" t="str">
        <f t="shared" si="146"/>
        <v/>
      </c>
      <c r="B406" s="75" t="str">
        <f t="shared" si="147"/>
        <v/>
      </c>
      <c r="C406" s="76">
        <f t="shared" si="148"/>
        <v>0</v>
      </c>
      <c r="D406" s="77">
        <f t="shared" si="149"/>
        <v>0</v>
      </c>
      <c r="E406" s="76">
        <f t="shared" si="161"/>
        <v>0</v>
      </c>
      <c r="F406" s="76"/>
      <c r="G406" s="76">
        <f t="shared" si="137"/>
        <v>0</v>
      </c>
      <c r="H406" s="76">
        <f t="shared" si="150"/>
        <v>0</v>
      </c>
      <c r="I406" s="91">
        <f t="shared" si="151"/>
        <v>0</v>
      </c>
      <c r="J406" s="16"/>
      <c r="M406" s="95"/>
      <c r="N406" s="85"/>
      <c r="O406" s="86"/>
      <c r="P406" s="41"/>
      <c r="Q406" s="80">
        <f t="shared" si="157"/>
        <v>0</v>
      </c>
      <c r="R406" s="18"/>
      <c r="S406" s="90">
        <f>SUM($C$39:C406)</f>
        <v>90768.583803206813</v>
      </c>
      <c r="T406" s="81"/>
      <c r="U406" s="80">
        <f>SUM($CD$31:CD400)</f>
        <v>90768.583803206813</v>
      </c>
      <c r="V406" s="18"/>
      <c r="W406" s="18"/>
      <c r="X406" s="18"/>
      <c r="AC406" s="3" t="s">
        <v>45</v>
      </c>
      <c r="CB406">
        <f t="shared" si="144"/>
        <v>374</v>
      </c>
      <c r="CC406" s="2" t="str">
        <f t="shared" si="140"/>
        <v/>
      </c>
      <c r="CD406" s="4" t="str">
        <f t="shared" si="141"/>
        <v/>
      </c>
      <c r="CE406" s="1" t="str">
        <f t="shared" si="142"/>
        <v/>
      </c>
      <c r="CF406" s="4" t="str">
        <f t="shared" si="143"/>
        <v/>
      </c>
      <c r="CG406" s="4">
        <f t="shared" si="158"/>
        <v>0</v>
      </c>
      <c r="CH406" s="4">
        <f t="shared" si="145"/>
        <v>0</v>
      </c>
      <c r="CI406" s="4">
        <f t="shared" si="138"/>
        <v>0</v>
      </c>
      <c r="CK406" s="83">
        <f t="shared" si="155"/>
        <v>0</v>
      </c>
      <c r="CL406" s="1">
        <f t="shared" si="152"/>
        <v>1131.3016216755746</v>
      </c>
      <c r="CM406" s="1">
        <f t="shared" si="153"/>
        <v>1131.3016216755746</v>
      </c>
      <c r="CN406" s="83">
        <f t="shared" si="154"/>
        <v>0</v>
      </c>
      <c r="CO406" s="74" t="str">
        <f t="shared" si="136"/>
        <v/>
      </c>
    </row>
    <row r="407" spans="1:93" hidden="1" x14ac:dyDescent="0.35">
      <c r="A407" s="74" t="str">
        <f t="shared" si="146"/>
        <v/>
      </c>
      <c r="B407" s="75" t="str">
        <f t="shared" si="147"/>
        <v/>
      </c>
      <c r="C407" s="76">
        <f t="shared" si="148"/>
        <v>0</v>
      </c>
      <c r="D407" s="77">
        <f t="shared" si="149"/>
        <v>0</v>
      </c>
      <c r="E407" s="76">
        <f t="shared" si="161"/>
        <v>0</v>
      </c>
      <c r="F407" s="76"/>
      <c r="G407" s="76">
        <f t="shared" si="137"/>
        <v>0</v>
      </c>
      <c r="H407" s="76">
        <f t="shared" si="150"/>
        <v>0</v>
      </c>
      <c r="I407" s="91">
        <f t="shared" si="151"/>
        <v>0</v>
      </c>
      <c r="J407" s="16"/>
      <c r="M407" s="95"/>
      <c r="N407" s="85"/>
      <c r="O407" s="86"/>
      <c r="P407" s="41"/>
      <c r="Q407" s="80">
        <f t="shared" si="157"/>
        <v>0</v>
      </c>
      <c r="R407" s="18"/>
      <c r="S407" s="90">
        <f>SUM($C$39:C407)</f>
        <v>90768.583803206813</v>
      </c>
      <c r="T407" s="81"/>
      <c r="U407" s="80">
        <f>SUM($CD$31:CD401)</f>
        <v>90768.583803206813</v>
      </c>
      <c r="V407" s="18"/>
      <c r="W407" s="18"/>
      <c r="X407" s="18"/>
      <c r="AC407" s="3" t="s">
        <v>45</v>
      </c>
      <c r="CB407">
        <f t="shared" si="144"/>
        <v>375</v>
      </c>
      <c r="CC407" s="2" t="str">
        <f t="shared" si="140"/>
        <v/>
      </c>
      <c r="CD407" s="4" t="str">
        <f t="shared" si="141"/>
        <v/>
      </c>
      <c r="CE407" s="1" t="str">
        <f t="shared" si="142"/>
        <v/>
      </c>
      <c r="CF407" s="4" t="str">
        <f t="shared" si="143"/>
        <v/>
      </c>
      <c r="CG407" s="4">
        <f t="shared" si="158"/>
        <v>0</v>
      </c>
      <c r="CH407" s="4">
        <f t="shared" si="145"/>
        <v>0</v>
      </c>
      <c r="CI407" s="4">
        <f t="shared" si="138"/>
        <v>0</v>
      </c>
      <c r="CK407" s="83">
        <f t="shared" si="155"/>
        <v>0</v>
      </c>
      <c r="CL407" s="1">
        <f t="shared" si="152"/>
        <v>1131.3016216755746</v>
      </c>
      <c r="CM407" s="1">
        <f t="shared" si="153"/>
        <v>1131.3016216755746</v>
      </c>
      <c r="CN407" s="83">
        <f t="shared" si="154"/>
        <v>0</v>
      </c>
      <c r="CO407" s="74" t="str">
        <f t="shared" si="136"/>
        <v/>
      </c>
    </row>
    <row r="408" spans="1:93" hidden="1" x14ac:dyDescent="0.35">
      <c r="A408" s="74" t="str">
        <f t="shared" si="146"/>
        <v/>
      </c>
      <c r="B408" s="75" t="str">
        <f t="shared" si="147"/>
        <v/>
      </c>
      <c r="C408" s="76">
        <f t="shared" si="148"/>
        <v>0</v>
      </c>
      <c r="D408" s="77">
        <f t="shared" si="149"/>
        <v>0</v>
      </c>
      <c r="E408" s="76">
        <f t="shared" si="161"/>
        <v>0</v>
      </c>
      <c r="F408" s="76"/>
      <c r="G408" s="76">
        <f t="shared" si="137"/>
        <v>0</v>
      </c>
      <c r="H408" s="76">
        <f t="shared" si="150"/>
        <v>0</v>
      </c>
      <c r="I408" s="91">
        <f t="shared" si="151"/>
        <v>0</v>
      </c>
      <c r="J408" s="16"/>
      <c r="M408" s="95"/>
      <c r="N408" s="85"/>
      <c r="O408" s="86"/>
      <c r="P408" s="41"/>
      <c r="Q408" s="80">
        <f t="shared" si="157"/>
        <v>0</v>
      </c>
      <c r="R408" s="18"/>
      <c r="S408" s="90">
        <f>SUM($C$39:C408)</f>
        <v>90768.583803206813</v>
      </c>
      <c r="T408" s="81"/>
      <c r="U408" s="80">
        <f>SUM($CD$31:CD402)</f>
        <v>90768.583803206813</v>
      </c>
      <c r="V408" s="18"/>
      <c r="W408" s="18"/>
      <c r="X408" s="18"/>
      <c r="AC408" s="3" t="s">
        <v>45</v>
      </c>
      <c r="CK408" s="83">
        <f t="shared" si="155"/>
        <v>0</v>
      </c>
      <c r="CL408" s="1">
        <f t="shared" si="152"/>
        <v>1131.3016216755746</v>
      </c>
      <c r="CM408" s="1">
        <f t="shared" si="153"/>
        <v>1131.3016216755746</v>
      </c>
      <c r="CN408" s="83">
        <f t="shared" si="154"/>
        <v>0</v>
      </c>
      <c r="CO408" s="74" t="str">
        <f t="shared" si="136"/>
        <v/>
      </c>
    </row>
    <row r="409" spans="1:93" hidden="1" x14ac:dyDescent="0.35">
      <c r="A409" s="74" t="str">
        <f t="shared" si="146"/>
        <v/>
      </c>
      <c r="B409" s="75" t="str">
        <f t="shared" si="147"/>
        <v/>
      </c>
      <c r="C409" s="76">
        <f t="shared" si="148"/>
        <v>0</v>
      </c>
      <c r="D409" s="77">
        <f t="shared" si="149"/>
        <v>0</v>
      </c>
      <c r="E409" s="76">
        <f t="shared" si="161"/>
        <v>0</v>
      </c>
      <c r="F409" s="76"/>
      <c r="G409" s="76">
        <f t="shared" si="137"/>
        <v>0</v>
      </c>
      <c r="H409" s="76">
        <f t="shared" si="150"/>
        <v>0</v>
      </c>
      <c r="I409" s="91">
        <f t="shared" si="151"/>
        <v>0</v>
      </c>
      <c r="J409" s="16"/>
      <c r="M409" s="95"/>
      <c r="N409" s="85"/>
      <c r="O409" s="86"/>
      <c r="P409" s="41"/>
      <c r="Q409" s="80">
        <f t="shared" si="157"/>
        <v>0</v>
      </c>
      <c r="R409" s="18"/>
      <c r="S409" s="90">
        <f>SUM($C$39:C409)</f>
        <v>90768.583803206813</v>
      </c>
      <c r="T409" s="81"/>
      <c r="U409" s="80">
        <f>SUM($CD$31:CD403)</f>
        <v>90768.583803206813</v>
      </c>
      <c r="V409" s="18"/>
      <c r="W409" s="18"/>
      <c r="X409" s="18"/>
      <c r="AC409" s="3" t="s">
        <v>45</v>
      </c>
      <c r="CK409" s="83">
        <f t="shared" si="155"/>
        <v>0</v>
      </c>
      <c r="CL409" s="1">
        <f t="shared" si="152"/>
        <v>1131.3016216755746</v>
      </c>
      <c r="CM409" s="1">
        <f t="shared" si="153"/>
        <v>1131.3016216755746</v>
      </c>
      <c r="CN409" s="83">
        <f t="shared" si="154"/>
        <v>0</v>
      </c>
      <c r="CO409" s="74" t="str">
        <f t="shared" si="136"/>
        <v/>
      </c>
    </row>
    <row r="410" spans="1:93" hidden="1" x14ac:dyDescent="0.35">
      <c r="A410" s="74" t="str">
        <f t="shared" si="146"/>
        <v/>
      </c>
      <c r="B410" s="75" t="str">
        <f t="shared" si="147"/>
        <v/>
      </c>
      <c r="C410" s="76">
        <f t="shared" si="148"/>
        <v>0</v>
      </c>
      <c r="D410" s="77">
        <f t="shared" si="149"/>
        <v>0</v>
      </c>
      <c r="E410" s="76">
        <f t="shared" si="161"/>
        <v>0</v>
      </c>
      <c r="F410" s="76"/>
      <c r="G410" s="76">
        <f t="shared" si="137"/>
        <v>0</v>
      </c>
      <c r="H410" s="76">
        <f t="shared" si="150"/>
        <v>0</v>
      </c>
      <c r="I410" s="91">
        <f t="shared" si="151"/>
        <v>0</v>
      </c>
      <c r="J410" s="16"/>
      <c r="M410" s="95"/>
      <c r="N410" s="85"/>
      <c r="O410" s="86"/>
      <c r="P410" s="41"/>
      <c r="Q410" s="80">
        <f t="shared" si="157"/>
        <v>0</v>
      </c>
      <c r="R410" s="18"/>
      <c r="S410" s="90">
        <f>SUM($C$39:C410)</f>
        <v>90768.583803206813</v>
      </c>
      <c r="T410" s="81"/>
      <c r="U410" s="80">
        <f>SUM($CD$31:CD404)</f>
        <v>90768.583803206813</v>
      </c>
      <c r="V410" s="18"/>
      <c r="W410" s="18"/>
      <c r="X410" s="18"/>
      <c r="AC410" s="3" t="s">
        <v>45</v>
      </c>
      <c r="CK410" s="83">
        <f t="shared" si="155"/>
        <v>0</v>
      </c>
      <c r="CL410" s="1">
        <f t="shared" si="152"/>
        <v>1131.3016216755746</v>
      </c>
      <c r="CM410" s="1">
        <f t="shared" si="153"/>
        <v>1131.3016216755746</v>
      </c>
      <c r="CN410" s="83">
        <f t="shared" si="154"/>
        <v>0</v>
      </c>
      <c r="CO410" s="74" t="str">
        <f t="shared" si="136"/>
        <v/>
      </c>
    </row>
    <row r="411" spans="1:93" hidden="1" x14ac:dyDescent="0.35">
      <c r="A411" s="74" t="str">
        <f t="shared" si="146"/>
        <v/>
      </c>
      <c r="B411" s="75" t="str">
        <f t="shared" si="147"/>
        <v/>
      </c>
      <c r="C411" s="76">
        <f t="shared" si="148"/>
        <v>0</v>
      </c>
      <c r="D411" s="77">
        <f t="shared" si="149"/>
        <v>0</v>
      </c>
      <c r="E411" s="76">
        <f t="shared" si="161"/>
        <v>0</v>
      </c>
      <c r="F411" s="76"/>
      <c r="G411" s="76">
        <f t="shared" si="137"/>
        <v>0</v>
      </c>
      <c r="H411" s="76">
        <f t="shared" si="150"/>
        <v>0</v>
      </c>
      <c r="I411" s="91">
        <f t="shared" si="151"/>
        <v>0</v>
      </c>
      <c r="J411" s="16"/>
      <c r="M411" s="95"/>
      <c r="N411" s="85"/>
      <c r="O411" s="86"/>
      <c r="P411" s="41"/>
      <c r="Q411" s="80">
        <f t="shared" si="157"/>
        <v>0</v>
      </c>
      <c r="R411" s="18"/>
      <c r="S411" s="90">
        <f>SUM($C$39:C411)</f>
        <v>90768.583803206813</v>
      </c>
      <c r="T411" s="81"/>
      <c r="U411" s="80">
        <f>SUM($CD$31:CD405)</f>
        <v>90768.583803206813</v>
      </c>
      <c r="V411" s="18"/>
      <c r="W411" s="18"/>
      <c r="X411" s="18"/>
      <c r="AC411" s="3" t="s">
        <v>45</v>
      </c>
      <c r="CK411" s="83">
        <f t="shared" si="155"/>
        <v>0</v>
      </c>
      <c r="CL411" s="1">
        <f t="shared" si="152"/>
        <v>1131.3016216755746</v>
      </c>
      <c r="CM411" s="1">
        <f t="shared" si="153"/>
        <v>1131.3016216755746</v>
      </c>
      <c r="CN411" s="83">
        <f t="shared" si="154"/>
        <v>0</v>
      </c>
      <c r="CO411" s="74" t="str">
        <f t="shared" ref="CO411:CO474" si="162">IF(CN410&lt;1,"",CO410+1)</f>
        <v/>
      </c>
    </row>
    <row r="412" spans="1:93" hidden="1" x14ac:dyDescent="0.35">
      <c r="A412" s="74" t="str">
        <f t="shared" si="146"/>
        <v/>
      </c>
      <c r="B412" s="75" t="str">
        <f t="shared" si="147"/>
        <v/>
      </c>
      <c r="C412" s="76">
        <f t="shared" si="148"/>
        <v>0</v>
      </c>
      <c r="D412" s="77">
        <f t="shared" si="149"/>
        <v>0</v>
      </c>
      <c r="E412" s="76">
        <f t="shared" si="161"/>
        <v>0</v>
      </c>
      <c r="F412" s="76"/>
      <c r="G412" s="76">
        <f>IF(G400 &gt; 1, IF(I411&lt;$E$15,(I411-D412+C412),G400), 0)</f>
        <v>0</v>
      </c>
      <c r="H412" s="76">
        <f t="shared" si="150"/>
        <v>0</v>
      </c>
      <c r="I412" s="91">
        <f t="shared" si="151"/>
        <v>0</v>
      </c>
      <c r="J412" s="16"/>
      <c r="M412" s="95"/>
      <c r="N412" s="85"/>
      <c r="O412" s="86"/>
      <c r="P412" s="41"/>
      <c r="Q412" s="80">
        <f t="shared" si="157"/>
        <v>0</v>
      </c>
      <c r="R412" s="18"/>
      <c r="S412" s="90">
        <f>SUM($C$39:C412)</f>
        <v>90768.583803206813</v>
      </c>
      <c r="T412" s="81"/>
      <c r="U412" s="80">
        <f>SUM($CD$31:CD406)</f>
        <v>90768.583803206813</v>
      </c>
      <c r="V412" s="18"/>
      <c r="W412" s="18"/>
      <c r="X412" s="18"/>
      <c r="AC412" s="3" t="s">
        <v>45</v>
      </c>
      <c r="CK412" s="83">
        <f t="shared" si="155"/>
        <v>0</v>
      </c>
      <c r="CL412" s="1">
        <f t="shared" si="152"/>
        <v>1131.3016216755746</v>
      </c>
      <c r="CM412" s="1">
        <f t="shared" si="153"/>
        <v>1131.3016216755746</v>
      </c>
      <c r="CN412" s="83">
        <f t="shared" si="154"/>
        <v>0</v>
      </c>
      <c r="CO412" s="74" t="str">
        <f t="shared" si="162"/>
        <v/>
      </c>
    </row>
    <row r="413" spans="1:93" hidden="1" x14ac:dyDescent="0.35">
      <c r="A413" s="74" t="str">
        <f t="shared" si="146"/>
        <v/>
      </c>
      <c r="B413" s="75" t="str">
        <f t="shared" si="147"/>
        <v/>
      </c>
      <c r="C413" s="76">
        <f t="shared" si="148"/>
        <v>0</v>
      </c>
      <c r="D413" s="77">
        <f t="shared" si="149"/>
        <v>0</v>
      </c>
      <c r="E413" s="76">
        <f t="shared" si="161"/>
        <v>0</v>
      </c>
      <c r="F413" s="76"/>
      <c r="G413" s="76">
        <f>IF(G401 &gt; 1, IF(I412&lt;$E$15,(I412-D413+C413),G401), 0)</f>
        <v>0</v>
      </c>
      <c r="H413" s="76">
        <f t="shared" si="150"/>
        <v>0</v>
      </c>
      <c r="I413" s="91">
        <f t="shared" si="151"/>
        <v>0</v>
      </c>
      <c r="J413" s="16"/>
      <c r="M413" s="95"/>
      <c r="N413" s="85"/>
      <c r="O413" s="86"/>
      <c r="P413" s="41"/>
      <c r="Q413" s="80">
        <f t="shared" si="157"/>
        <v>0</v>
      </c>
      <c r="R413" s="18"/>
      <c r="S413" s="90">
        <f>SUM($C$39:C413)</f>
        <v>90768.583803206813</v>
      </c>
      <c r="T413" s="81"/>
      <c r="U413" s="80">
        <f>SUM($CD$31:CD407)</f>
        <v>90768.583803206813</v>
      </c>
      <c r="V413" s="18"/>
      <c r="W413" s="18"/>
      <c r="X413" s="18"/>
      <c r="AC413" s="3" t="s">
        <v>45</v>
      </c>
      <c r="CK413" s="83">
        <f t="shared" si="155"/>
        <v>0</v>
      </c>
      <c r="CL413" s="1">
        <f t="shared" si="152"/>
        <v>1131.3016216755746</v>
      </c>
      <c r="CM413" s="1">
        <f t="shared" si="153"/>
        <v>1131.3016216755746</v>
      </c>
      <c r="CN413" s="83">
        <f t="shared" si="154"/>
        <v>0</v>
      </c>
      <c r="CO413" s="74" t="str">
        <f t="shared" si="162"/>
        <v/>
      </c>
    </row>
    <row r="414" spans="1:93" hidden="1" x14ac:dyDescent="0.35">
      <c r="A414" s="17"/>
      <c r="B414" s="17"/>
      <c r="C414" s="13"/>
      <c r="D414" s="17"/>
      <c r="E414" s="13"/>
      <c r="F414" s="13"/>
      <c r="G414" s="13"/>
      <c r="H414" s="13"/>
      <c r="I414" s="13"/>
      <c r="J414" s="13"/>
      <c r="M414" s="95"/>
      <c r="N414" s="85"/>
      <c r="O414" s="86"/>
      <c r="P414" s="41"/>
      <c r="R414" s="18"/>
      <c r="S414" s="90">
        <f>SUM($C$39:C414)</f>
        <v>90768.583803206813</v>
      </c>
      <c r="T414" s="81"/>
      <c r="U414" s="80">
        <f>SUM($CD$31:CD408)</f>
        <v>90768.583803206813</v>
      </c>
      <c r="V414" s="18"/>
      <c r="W414" s="18"/>
      <c r="X414" s="18"/>
      <c r="AC414" s="3" t="s">
        <v>45</v>
      </c>
      <c r="CK414" s="83">
        <f t="shared" si="155"/>
        <v>0</v>
      </c>
      <c r="CL414" s="1">
        <f t="shared" si="152"/>
        <v>1131.3016216755746</v>
      </c>
      <c r="CM414" s="1">
        <f t="shared" si="153"/>
        <v>1131.3016216755746</v>
      </c>
      <c r="CN414" s="83">
        <f t="shared" si="154"/>
        <v>0</v>
      </c>
      <c r="CO414" s="74" t="str">
        <f t="shared" si="162"/>
        <v/>
      </c>
    </row>
    <row r="415" spans="1:93" x14ac:dyDescent="0.35">
      <c r="A415" s="95"/>
      <c r="B415" s="95"/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6"/>
      <c r="P415" s="96"/>
      <c r="Q415" s="95"/>
      <c r="R415" s="95"/>
      <c r="S415" s="95"/>
      <c r="T415" s="95"/>
      <c r="U415" s="95"/>
      <c r="V415" s="95"/>
      <c r="W415" s="95"/>
      <c r="X415" s="95"/>
      <c r="CK415" s="83">
        <f t="shared" si="155"/>
        <v>0</v>
      </c>
      <c r="CL415" s="1">
        <f t="shared" si="152"/>
        <v>1131.3016216755746</v>
      </c>
      <c r="CM415" s="1">
        <f t="shared" si="153"/>
        <v>1131.3016216755746</v>
      </c>
      <c r="CN415" s="83">
        <f t="shared" si="154"/>
        <v>0</v>
      </c>
      <c r="CO415" s="74" t="str">
        <f t="shared" si="162"/>
        <v/>
      </c>
    </row>
    <row r="416" spans="1:93" x14ac:dyDescent="0.35">
      <c r="A416" s="95"/>
      <c r="B416" s="95"/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6"/>
      <c r="P416" s="96"/>
      <c r="Q416" s="95"/>
      <c r="R416" s="95"/>
      <c r="S416" s="95"/>
      <c r="T416" s="95"/>
      <c r="U416" s="95"/>
      <c r="V416" s="95"/>
      <c r="W416" s="95"/>
      <c r="X416" s="95"/>
      <c r="CK416" s="83">
        <f t="shared" si="155"/>
        <v>0</v>
      </c>
      <c r="CL416" s="1">
        <f t="shared" si="152"/>
        <v>1131.3016216755746</v>
      </c>
      <c r="CM416" s="1">
        <f t="shared" si="153"/>
        <v>1131.3016216755746</v>
      </c>
      <c r="CN416" s="83">
        <f t="shared" si="154"/>
        <v>0</v>
      </c>
      <c r="CO416" s="74" t="str">
        <f t="shared" si="162"/>
        <v/>
      </c>
    </row>
    <row r="417" spans="1:93" x14ac:dyDescent="0.35">
      <c r="A417" s="95"/>
      <c r="B417" s="95"/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6"/>
      <c r="P417" s="96"/>
      <c r="Q417" s="95"/>
      <c r="R417" s="95"/>
      <c r="S417" s="95"/>
      <c r="T417" s="95"/>
      <c r="U417" s="95"/>
      <c r="V417" s="95"/>
      <c r="W417" s="95"/>
      <c r="X417" s="95"/>
      <c r="CK417" s="83">
        <f t="shared" si="155"/>
        <v>0</v>
      </c>
      <c r="CL417" s="1">
        <f t="shared" si="152"/>
        <v>1131.3016216755746</v>
      </c>
      <c r="CM417" s="1">
        <f t="shared" si="153"/>
        <v>1131.3016216755746</v>
      </c>
      <c r="CN417" s="83">
        <f t="shared" si="154"/>
        <v>0</v>
      </c>
      <c r="CO417" s="74" t="str">
        <f t="shared" si="162"/>
        <v/>
      </c>
    </row>
    <row r="418" spans="1:93" x14ac:dyDescent="0.35">
      <c r="A418" s="95"/>
      <c r="B418" s="95"/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6"/>
      <c r="P418" s="96"/>
      <c r="Q418" s="95"/>
      <c r="R418" s="95"/>
      <c r="S418" s="95"/>
      <c r="T418" s="95"/>
      <c r="U418" s="95"/>
      <c r="V418" s="95"/>
      <c r="W418" s="95"/>
      <c r="X418" s="95"/>
      <c r="CK418" s="83">
        <f t="shared" si="155"/>
        <v>0</v>
      </c>
      <c r="CL418" s="1">
        <f t="shared" si="152"/>
        <v>1131.3016216755746</v>
      </c>
      <c r="CM418" s="1">
        <f t="shared" si="153"/>
        <v>1131.3016216755746</v>
      </c>
      <c r="CN418" s="83">
        <f t="shared" si="154"/>
        <v>0</v>
      </c>
      <c r="CO418" s="74" t="str">
        <f t="shared" si="162"/>
        <v/>
      </c>
    </row>
    <row r="419" spans="1:93" x14ac:dyDescent="0.35">
      <c r="A419" s="95"/>
      <c r="B419" s="95"/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6"/>
      <c r="P419" s="96"/>
      <c r="Q419" s="95"/>
      <c r="R419" s="95"/>
      <c r="S419" s="95"/>
      <c r="T419" s="95"/>
      <c r="U419" s="95"/>
      <c r="V419" s="95"/>
      <c r="W419" s="95"/>
      <c r="X419" s="95"/>
      <c r="CK419" s="83">
        <f t="shared" si="155"/>
        <v>0</v>
      </c>
      <c r="CL419" s="1">
        <f t="shared" si="152"/>
        <v>1131.3016216755746</v>
      </c>
      <c r="CM419" s="1">
        <f t="shared" si="153"/>
        <v>1131.3016216755746</v>
      </c>
      <c r="CN419" s="83">
        <f t="shared" si="154"/>
        <v>0</v>
      </c>
      <c r="CO419" s="74" t="str">
        <f t="shared" si="162"/>
        <v/>
      </c>
    </row>
    <row r="420" spans="1:93" x14ac:dyDescent="0.35">
      <c r="A420" s="95"/>
      <c r="B420" s="95"/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6"/>
      <c r="P420" s="96"/>
      <c r="Q420" s="95"/>
      <c r="R420" s="95"/>
      <c r="S420" s="95"/>
      <c r="T420" s="95"/>
      <c r="U420" s="95"/>
      <c r="V420" s="95"/>
      <c r="W420" s="95"/>
      <c r="X420" s="95"/>
      <c r="CK420" s="83">
        <f t="shared" si="155"/>
        <v>0</v>
      </c>
      <c r="CL420" s="1">
        <f t="shared" si="152"/>
        <v>1131.3016216755746</v>
      </c>
      <c r="CM420" s="1">
        <f t="shared" si="153"/>
        <v>1131.3016216755746</v>
      </c>
      <c r="CN420" s="83">
        <f t="shared" si="154"/>
        <v>0</v>
      </c>
      <c r="CO420" s="74" t="str">
        <f t="shared" si="162"/>
        <v/>
      </c>
    </row>
    <row r="421" spans="1:93" x14ac:dyDescent="0.35">
      <c r="A421" s="95"/>
      <c r="B421" s="95"/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6"/>
      <c r="P421" s="96"/>
      <c r="Q421" s="95"/>
      <c r="R421" s="95"/>
      <c r="S421" s="95"/>
      <c r="T421" s="95"/>
      <c r="U421" s="95"/>
      <c r="V421" s="95"/>
      <c r="W421" s="95"/>
      <c r="X421" s="95"/>
      <c r="CK421" s="83">
        <f t="shared" si="155"/>
        <v>0</v>
      </c>
      <c r="CL421" s="1">
        <f t="shared" si="152"/>
        <v>1131.3016216755746</v>
      </c>
      <c r="CM421" s="1">
        <f t="shared" si="153"/>
        <v>1131.3016216755746</v>
      </c>
      <c r="CN421" s="83">
        <f t="shared" si="154"/>
        <v>0</v>
      </c>
      <c r="CO421" s="74" t="str">
        <f t="shared" si="162"/>
        <v/>
      </c>
    </row>
    <row r="422" spans="1:93" x14ac:dyDescent="0.35">
      <c r="A422" s="95"/>
      <c r="B422" s="95"/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6"/>
      <c r="P422" s="96"/>
      <c r="Q422" s="95"/>
      <c r="R422" s="95"/>
      <c r="S422" s="95"/>
      <c r="T422" s="95"/>
      <c r="U422" s="95"/>
      <c r="V422" s="95"/>
      <c r="W422" s="95"/>
      <c r="X422" s="95"/>
      <c r="CK422" s="83">
        <f t="shared" si="155"/>
        <v>0</v>
      </c>
      <c r="CL422" s="1">
        <f t="shared" si="152"/>
        <v>1131.3016216755746</v>
      </c>
      <c r="CM422" s="1">
        <f t="shared" si="153"/>
        <v>1131.3016216755746</v>
      </c>
      <c r="CN422" s="83">
        <f t="shared" si="154"/>
        <v>0</v>
      </c>
      <c r="CO422" s="74" t="str">
        <f t="shared" si="162"/>
        <v/>
      </c>
    </row>
    <row r="423" spans="1:93" x14ac:dyDescent="0.35">
      <c r="A423" s="95"/>
      <c r="B423" s="95"/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6"/>
      <c r="P423" s="96"/>
      <c r="Q423" s="95"/>
      <c r="R423" s="95"/>
      <c r="S423" s="95"/>
      <c r="T423" s="95"/>
      <c r="U423" s="95"/>
      <c r="V423" s="95"/>
      <c r="W423" s="95"/>
      <c r="X423" s="95"/>
      <c r="CK423" s="83">
        <f t="shared" si="155"/>
        <v>0</v>
      </c>
      <c r="CL423" s="1">
        <f t="shared" si="152"/>
        <v>1131.3016216755746</v>
      </c>
      <c r="CM423" s="1">
        <f t="shared" si="153"/>
        <v>1131.3016216755746</v>
      </c>
      <c r="CN423" s="83">
        <f t="shared" si="154"/>
        <v>0</v>
      </c>
      <c r="CO423" s="74" t="str">
        <f t="shared" si="162"/>
        <v/>
      </c>
    </row>
    <row r="424" spans="1:93" x14ac:dyDescent="0.35">
      <c r="A424" s="95"/>
      <c r="B424" s="95"/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6"/>
      <c r="P424" s="96"/>
      <c r="Q424" s="95"/>
      <c r="R424" s="95"/>
      <c r="S424" s="95"/>
      <c r="T424" s="95"/>
      <c r="U424" s="95"/>
      <c r="V424" s="95"/>
      <c r="W424" s="95"/>
      <c r="X424" s="95"/>
      <c r="CK424" s="83">
        <f t="shared" si="155"/>
        <v>0</v>
      </c>
      <c r="CL424" s="1">
        <f t="shared" ref="CL424:CL487" si="163">$D$39/2</f>
        <v>1131.3016216755746</v>
      </c>
      <c r="CM424" s="1">
        <f t="shared" ref="CM424:CM487" si="164">CL424-CK424</f>
        <v>1131.3016216755746</v>
      </c>
      <c r="CN424" s="83">
        <f t="shared" ref="CN424:CN487" si="165">IF(CN423-CM424&lt;0,0,CN423-CM424)</f>
        <v>0</v>
      </c>
      <c r="CO424" s="74" t="str">
        <f t="shared" si="162"/>
        <v/>
      </c>
    </row>
    <row r="425" spans="1:93" x14ac:dyDescent="0.35">
      <c r="A425" s="95"/>
      <c r="B425" s="95"/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6"/>
      <c r="P425" s="96"/>
      <c r="Q425" s="95"/>
      <c r="R425" s="95"/>
      <c r="S425" s="95"/>
      <c r="T425" s="95"/>
      <c r="U425" s="95"/>
      <c r="V425" s="95"/>
      <c r="W425" s="95"/>
      <c r="X425" s="95"/>
      <c r="CK425" s="83">
        <f t="shared" ref="CK425:CK488" si="166">(CN424*($CK$37*13.85))/360</f>
        <v>0</v>
      </c>
      <c r="CL425" s="1">
        <f t="shared" si="163"/>
        <v>1131.3016216755746</v>
      </c>
      <c r="CM425" s="1">
        <f t="shared" si="164"/>
        <v>1131.3016216755746</v>
      </c>
      <c r="CN425" s="83">
        <f t="shared" si="165"/>
        <v>0</v>
      </c>
      <c r="CO425" s="74" t="str">
        <f t="shared" si="162"/>
        <v/>
      </c>
    </row>
    <row r="426" spans="1:93" x14ac:dyDescent="0.35">
      <c r="A426" s="95"/>
      <c r="B426" s="95"/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6"/>
      <c r="P426" s="96"/>
      <c r="Q426" s="95"/>
      <c r="R426" s="95"/>
      <c r="S426" s="95"/>
      <c r="T426" s="95"/>
      <c r="U426" s="95"/>
      <c r="V426" s="95"/>
      <c r="W426" s="95"/>
      <c r="X426" s="95"/>
      <c r="CK426" s="83">
        <f t="shared" si="166"/>
        <v>0</v>
      </c>
      <c r="CL426" s="1">
        <f t="shared" si="163"/>
        <v>1131.3016216755746</v>
      </c>
      <c r="CM426" s="1">
        <f t="shared" si="164"/>
        <v>1131.3016216755746</v>
      </c>
      <c r="CN426" s="83">
        <f t="shared" si="165"/>
        <v>0</v>
      </c>
      <c r="CO426" s="74" t="str">
        <f t="shared" si="162"/>
        <v/>
      </c>
    </row>
    <row r="427" spans="1:93" x14ac:dyDescent="0.35">
      <c r="A427" s="95"/>
      <c r="B427" s="95"/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6"/>
      <c r="P427" s="96"/>
      <c r="Q427" s="95"/>
      <c r="R427" s="95"/>
      <c r="S427" s="95"/>
      <c r="T427" s="95"/>
      <c r="U427" s="95"/>
      <c r="V427" s="95"/>
      <c r="W427" s="95"/>
      <c r="X427" s="95"/>
      <c r="CK427" s="83">
        <f t="shared" si="166"/>
        <v>0</v>
      </c>
      <c r="CL427" s="1">
        <f t="shared" si="163"/>
        <v>1131.3016216755746</v>
      </c>
      <c r="CM427" s="1">
        <f t="shared" si="164"/>
        <v>1131.3016216755746</v>
      </c>
      <c r="CN427" s="83">
        <f t="shared" si="165"/>
        <v>0</v>
      </c>
      <c r="CO427" s="74" t="str">
        <f t="shared" si="162"/>
        <v/>
      </c>
    </row>
    <row r="428" spans="1:93" x14ac:dyDescent="0.35">
      <c r="A428" s="95"/>
      <c r="B428" s="95"/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6"/>
      <c r="P428" s="96"/>
      <c r="Q428" s="95"/>
      <c r="R428" s="95"/>
      <c r="S428" s="95"/>
      <c r="T428" s="95"/>
      <c r="U428" s="95"/>
      <c r="V428" s="95"/>
      <c r="W428" s="95"/>
      <c r="X428" s="95"/>
      <c r="CK428" s="83">
        <f t="shared" si="166"/>
        <v>0</v>
      </c>
      <c r="CL428" s="1">
        <f t="shared" si="163"/>
        <v>1131.3016216755746</v>
      </c>
      <c r="CM428" s="1">
        <f t="shared" si="164"/>
        <v>1131.3016216755746</v>
      </c>
      <c r="CN428" s="83">
        <f t="shared" si="165"/>
        <v>0</v>
      </c>
      <c r="CO428" s="74" t="str">
        <f t="shared" si="162"/>
        <v/>
      </c>
    </row>
    <row r="429" spans="1:93" x14ac:dyDescent="0.35">
      <c r="A429" s="95"/>
      <c r="B429" s="95"/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6"/>
      <c r="P429" s="96"/>
      <c r="Q429" s="95"/>
      <c r="R429" s="95"/>
      <c r="S429" s="95"/>
      <c r="T429" s="95"/>
      <c r="U429" s="95"/>
      <c r="V429" s="95"/>
      <c r="W429" s="95"/>
      <c r="X429" s="95"/>
      <c r="CK429" s="83">
        <f t="shared" si="166"/>
        <v>0</v>
      </c>
      <c r="CL429" s="1">
        <f t="shared" si="163"/>
        <v>1131.3016216755746</v>
      </c>
      <c r="CM429" s="1">
        <f t="shared" si="164"/>
        <v>1131.3016216755746</v>
      </c>
      <c r="CN429" s="83">
        <f t="shared" si="165"/>
        <v>0</v>
      </c>
      <c r="CO429" s="74" t="str">
        <f t="shared" si="162"/>
        <v/>
      </c>
    </row>
    <row r="430" spans="1:93" x14ac:dyDescent="0.35">
      <c r="A430" s="95"/>
      <c r="B430" s="95"/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6"/>
      <c r="P430" s="96"/>
      <c r="Q430" s="95"/>
      <c r="R430" s="95"/>
      <c r="S430" s="95"/>
      <c r="T430" s="95"/>
      <c r="U430" s="95"/>
      <c r="V430" s="95"/>
      <c r="W430" s="95"/>
      <c r="X430" s="95"/>
      <c r="CK430" s="83">
        <f t="shared" si="166"/>
        <v>0</v>
      </c>
      <c r="CL430" s="1">
        <f t="shared" si="163"/>
        <v>1131.3016216755746</v>
      </c>
      <c r="CM430" s="1">
        <f t="shared" si="164"/>
        <v>1131.3016216755746</v>
      </c>
      <c r="CN430" s="83">
        <f t="shared" si="165"/>
        <v>0</v>
      </c>
      <c r="CO430" s="74" t="str">
        <f t="shared" si="162"/>
        <v/>
      </c>
    </row>
    <row r="431" spans="1:93" x14ac:dyDescent="0.35">
      <c r="A431" s="95"/>
      <c r="B431" s="95"/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6"/>
      <c r="P431" s="96"/>
      <c r="Q431" s="95"/>
      <c r="R431" s="95"/>
      <c r="S431" s="95"/>
      <c r="T431" s="95"/>
      <c r="U431" s="95"/>
      <c r="V431" s="95"/>
      <c r="W431" s="95"/>
      <c r="X431" s="95"/>
      <c r="CK431" s="83">
        <f t="shared" si="166"/>
        <v>0</v>
      </c>
      <c r="CL431" s="1">
        <f t="shared" si="163"/>
        <v>1131.3016216755746</v>
      </c>
      <c r="CM431" s="1">
        <f t="shared" si="164"/>
        <v>1131.3016216755746</v>
      </c>
      <c r="CN431" s="83">
        <f t="shared" si="165"/>
        <v>0</v>
      </c>
      <c r="CO431" s="74" t="str">
        <f t="shared" si="162"/>
        <v/>
      </c>
    </row>
    <row r="432" spans="1:93" x14ac:dyDescent="0.35">
      <c r="A432" s="95"/>
      <c r="B432" s="95"/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6"/>
      <c r="P432" s="96"/>
      <c r="Q432" s="95"/>
      <c r="R432" s="95"/>
      <c r="S432" s="95"/>
      <c r="T432" s="95"/>
      <c r="U432" s="95"/>
      <c r="V432" s="95"/>
      <c r="W432" s="95"/>
      <c r="X432" s="95"/>
      <c r="CK432" s="83">
        <f t="shared" si="166"/>
        <v>0</v>
      </c>
      <c r="CL432" s="1">
        <f t="shared" si="163"/>
        <v>1131.3016216755746</v>
      </c>
      <c r="CM432" s="1">
        <f t="shared" si="164"/>
        <v>1131.3016216755746</v>
      </c>
      <c r="CN432" s="83">
        <f t="shared" si="165"/>
        <v>0</v>
      </c>
      <c r="CO432" s="74" t="str">
        <f t="shared" si="162"/>
        <v/>
      </c>
    </row>
    <row r="433" spans="1:93" x14ac:dyDescent="0.35">
      <c r="A433" s="95"/>
      <c r="B433" s="95"/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6"/>
      <c r="P433" s="96"/>
      <c r="Q433" s="95"/>
      <c r="R433" s="95"/>
      <c r="S433" s="95"/>
      <c r="T433" s="95"/>
      <c r="U433" s="95"/>
      <c r="V433" s="95"/>
      <c r="W433" s="95"/>
      <c r="X433" s="95"/>
      <c r="CK433" s="83">
        <f t="shared" si="166"/>
        <v>0</v>
      </c>
      <c r="CL433" s="1">
        <f t="shared" si="163"/>
        <v>1131.3016216755746</v>
      </c>
      <c r="CM433" s="1">
        <f t="shared" si="164"/>
        <v>1131.3016216755746</v>
      </c>
      <c r="CN433" s="83">
        <f t="shared" si="165"/>
        <v>0</v>
      </c>
      <c r="CO433" s="74" t="str">
        <f t="shared" si="162"/>
        <v/>
      </c>
    </row>
    <row r="434" spans="1:93" x14ac:dyDescent="0.35">
      <c r="A434" s="95"/>
      <c r="B434" s="95"/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6"/>
      <c r="P434" s="96"/>
      <c r="Q434" s="95"/>
      <c r="R434" s="95"/>
      <c r="S434" s="95"/>
      <c r="T434" s="95"/>
      <c r="U434" s="95"/>
      <c r="V434" s="95"/>
      <c r="W434" s="95"/>
      <c r="X434" s="95"/>
      <c r="CK434" s="83">
        <f t="shared" si="166"/>
        <v>0</v>
      </c>
      <c r="CL434" s="1">
        <f t="shared" si="163"/>
        <v>1131.3016216755746</v>
      </c>
      <c r="CM434" s="1">
        <f t="shared" si="164"/>
        <v>1131.3016216755746</v>
      </c>
      <c r="CN434" s="83">
        <f t="shared" si="165"/>
        <v>0</v>
      </c>
      <c r="CO434" s="74" t="str">
        <f t="shared" si="162"/>
        <v/>
      </c>
    </row>
    <row r="435" spans="1:93" x14ac:dyDescent="0.35">
      <c r="A435" s="95"/>
      <c r="B435" s="95"/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6"/>
      <c r="P435" s="96"/>
      <c r="Q435" s="95"/>
      <c r="R435" s="95"/>
      <c r="S435" s="95"/>
      <c r="T435" s="95"/>
      <c r="U435" s="95"/>
      <c r="V435" s="95"/>
      <c r="W435" s="95"/>
      <c r="X435" s="95"/>
      <c r="CK435" s="83">
        <f t="shared" si="166"/>
        <v>0</v>
      </c>
      <c r="CL435" s="1">
        <f t="shared" si="163"/>
        <v>1131.3016216755746</v>
      </c>
      <c r="CM435" s="1">
        <f t="shared" si="164"/>
        <v>1131.3016216755746</v>
      </c>
      <c r="CN435" s="83">
        <f t="shared" si="165"/>
        <v>0</v>
      </c>
      <c r="CO435" s="74" t="str">
        <f t="shared" si="162"/>
        <v/>
      </c>
    </row>
    <row r="436" spans="1:93" x14ac:dyDescent="0.35">
      <c r="A436" s="95"/>
      <c r="B436" s="95"/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6"/>
      <c r="P436" s="96"/>
      <c r="Q436" s="95"/>
      <c r="R436" s="95"/>
      <c r="S436" s="95"/>
      <c r="T436" s="95"/>
      <c r="U436" s="95"/>
      <c r="V436" s="95"/>
      <c r="W436" s="95"/>
      <c r="X436" s="95"/>
      <c r="CK436" s="83">
        <f t="shared" si="166"/>
        <v>0</v>
      </c>
      <c r="CL436" s="1">
        <f t="shared" si="163"/>
        <v>1131.3016216755746</v>
      </c>
      <c r="CM436" s="1">
        <f t="shared" si="164"/>
        <v>1131.3016216755746</v>
      </c>
      <c r="CN436" s="83">
        <f t="shared" si="165"/>
        <v>0</v>
      </c>
      <c r="CO436" s="74" t="str">
        <f t="shared" si="162"/>
        <v/>
      </c>
    </row>
    <row r="437" spans="1:93" x14ac:dyDescent="0.35">
      <c r="A437" s="95"/>
      <c r="B437" s="95"/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6"/>
      <c r="P437" s="96"/>
      <c r="Q437" s="95"/>
      <c r="R437" s="95"/>
      <c r="S437" s="95"/>
      <c r="T437" s="95"/>
      <c r="U437" s="95"/>
      <c r="V437" s="95"/>
      <c r="W437" s="95"/>
      <c r="X437" s="95"/>
      <c r="CK437" s="83">
        <f t="shared" si="166"/>
        <v>0</v>
      </c>
      <c r="CL437" s="1">
        <f t="shared" si="163"/>
        <v>1131.3016216755746</v>
      </c>
      <c r="CM437" s="1">
        <f t="shared" si="164"/>
        <v>1131.3016216755746</v>
      </c>
      <c r="CN437" s="83">
        <f t="shared" si="165"/>
        <v>0</v>
      </c>
      <c r="CO437" s="74" t="str">
        <f t="shared" si="162"/>
        <v/>
      </c>
    </row>
    <row r="438" spans="1:93" x14ac:dyDescent="0.35">
      <c r="A438" s="95"/>
      <c r="B438" s="95"/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6"/>
      <c r="P438" s="96"/>
      <c r="Q438" s="95"/>
      <c r="R438" s="95"/>
      <c r="S438" s="95"/>
      <c r="T438" s="95"/>
      <c r="U438" s="95"/>
      <c r="V438" s="95"/>
      <c r="W438" s="95"/>
      <c r="X438" s="95"/>
      <c r="CK438" s="83">
        <f t="shared" si="166"/>
        <v>0</v>
      </c>
      <c r="CL438" s="1">
        <f t="shared" si="163"/>
        <v>1131.3016216755746</v>
      </c>
      <c r="CM438" s="1">
        <f t="shared" si="164"/>
        <v>1131.3016216755746</v>
      </c>
      <c r="CN438" s="83">
        <f t="shared" si="165"/>
        <v>0</v>
      </c>
      <c r="CO438" s="74" t="str">
        <f t="shared" si="162"/>
        <v/>
      </c>
    </row>
    <row r="439" spans="1:93" x14ac:dyDescent="0.35">
      <c r="A439" s="95"/>
      <c r="B439" s="95"/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6"/>
      <c r="P439" s="96"/>
      <c r="Q439" s="95"/>
      <c r="R439" s="95"/>
      <c r="S439" s="95"/>
      <c r="T439" s="95"/>
      <c r="U439" s="95"/>
      <c r="V439" s="95"/>
      <c r="W439" s="95"/>
      <c r="X439" s="95"/>
      <c r="CK439" s="83">
        <f t="shared" si="166"/>
        <v>0</v>
      </c>
      <c r="CL439" s="1">
        <f t="shared" si="163"/>
        <v>1131.3016216755746</v>
      </c>
      <c r="CM439" s="1">
        <f t="shared" si="164"/>
        <v>1131.3016216755746</v>
      </c>
      <c r="CN439" s="83">
        <f t="shared" si="165"/>
        <v>0</v>
      </c>
      <c r="CO439" s="74" t="str">
        <f t="shared" si="162"/>
        <v/>
      </c>
    </row>
    <row r="440" spans="1:93" x14ac:dyDescent="0.35">
      <c r="A440" s="95"/>
      <c r="B440" s="95"/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6"/>
      <c r="P440" s="96"/>
      <c r="Q440" s="95"/>
      <c r="R440" s="95"/>
      <c r="S440" s="95"/>
      <c r="T440" s="95"/>
      <c r="U440" s="95"/>
      <c r="V440" s="95"/>
      <c r="W440" s="95"/>
      <c r="X440" s="95"/>
      <c r="CK440" s="83">
        <f t="shared" si="166"/>
        <v>0</v>
      </c>
      <c r="CL440" s="1">
        <f t="shared" si="163"/>
        <v>1131.3016216755746</v>
      </c>
      <c r="CM440" s="1">
        <f t="shared" si="164"/>
        <v>1131.3016216755746</v>
      </c>
      <c r="CN440" s="83">
        <f t="shared" si="165"/>
        <v>0</v>
      </c>
      <c r="CO440" s="74" t="str">
        <f t="shared" si="162"/>
        <v/>
      </c>
    </row>
    <row r="441" spans="1:93" x14ac:dyDescent="0.35">
      <c r="A441" s="95"/>
      <c r="B441" s="95"/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6"/>
      <c r="P441" s="96"/>
      <c r="Q441" s="95"/>
      <c r="R441" s="95"/>
      <c r="S441" s="95"/>
      <c r="T441" s="95"/>
      <c r="U441" s="95"/>
      <c r="V441" s="95"/>
      <c r="W441" s="95"/>
      <c r="X441" s="95"/>
      <c r="CK441" s="83">
        <f t="shared" si="166"/>
        <v>0</v>
      </c>
      <c r="CL441" s="1">
        <f t="shared" si="163"/>
        <v>1131.3016216755746</v>
      </c>
      <c r="CM441" s="1">
        <f t="shared" si="164"/>
        <v>1131.3016216755746</v>
      </c>
      <c r="CN441" s="83">
        <f t="shared" si="165"/>
        <v>0</v>
      </c>
      <c r="CO441" s="74" t="str">
        <f t="shared" si="162"/>
        <v/>
      </c>
    </row>
    <row r="442" spans="1:93" x14ac:dyDescent="0.35">
      <c r="A442" s="95"/>
      <c r="B442" s="95"/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6"/>
      <c r="P442" s="96"/>
      <c r="Q442" s="95"/>
      <c r="R442" s="95"/>
      <c r="S442" s="95"/>
      <c r="T442" s="95"/>
      <c r="U442" s="95"/>
      <c r="V442" s="95"/>
      <c r="W442" s="95"/>
      <c r="X442" s="95"/>
      <c r="CK442" s="83">
        <f t="shared" si="166"/>
        <v>0</v>
      </c>
      <c r="CL442" s="1">
        <f t="shared" si="163"/>
        <v>1131.3016216755746</v>
      </c>
      <c r="CM442" s="1">
        <f t="shared" si="164"/>
        <v>1131.3016216755746</v>
      </c>
      <c r="CN442" s="83">
        <f t="shared" si="165"/>
        <v>0</v>
      </c>
      <c r="CO442" s="74" t="str">
        <f t="shared" si="162"/>
        <v/>
      </c>
    </row>
    <row r="443" spans="1:93" x14ac:dyDescent="0.35">
      <c r="A443" s="95"/>
      <c r="B443" s="95"/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6"/>
      <c r="P443" s="96"/>
      <c r="Q443" s="95"/>
      <c r="R443" s="95"/>
      <c r="S443" s="95"/>
      <c r="T443" s="95"/>
      <c r="U443" s="95"/>
      <c r="V443" s="95"/>
      <c r="W443" s="95"/>
      <c r="X443" s="95"/>
      <c r="CK443" s="83">
        <f t="shared" si="166"/>
        <v>0</v>
      </c>
      <c r="CL443" s="1">
        <f t="shared" si="163"/>
        <v>1131.3016216755746</v>
      </c>
      <c r="CM443" s="1">
        <f t="shared" si="164"/>
        <v>1131.3016216755746</v>
      </c>
      <c r="CN443" s="83">
        <f t="shared" si="165"/>
        <v>0</v>
      </c>
      <c r="CO443" s="74" t="str">
        <f t="shared" si="162"/>
        <v/>
      </c>
    </row>
    <row r="444" spans="1:93" x14ac:dyDescent="0.35">
      <c r="A444" s="95"/>
      <c r="B444" s="95"/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6"/>
      <c r="P444" s="96"/>
      <c r="Q444" s="95"/>
      <c r="R444" s="95"/>
      <c r="S444" s="95"/>
      <c r="T444" s="95"/>
      <c r="U444" s="95"/>
      <c r="V444" s="95"/>
      <c r="W444" s="95"/>
      <c r="X444" s="95"/>
      <c r="CK444" s="83">
        <f t="shared" si="166"/>
        <v>0</v>
      </c>
      <c r="CL444" s="1">
        <f t="shared" si="163"/>
        <v>1131.3016216755746</v>
      </c>
      <c r="CM444" s="1">
        <f t="shared" si="164"/>
        <v>1131.3016216755746</v>
      </c>
      <c r="CN444" s="83">
        <f t="shared" si="165"/>
        <v>0</v>
      </c>
      <c r="CO444" s="74" t="str">
        <f t="shared" si="162"/>
        <v/>
      </c>
    </row>
    <row r="445" spans="1:93" x14ac:dyDescent="0.35">
      <c r="A445" s="95"/>
      <c r="B445" s="95"/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6"/>
      <c r="P445" s="96"/>
      <c r="Q445" s="95"/>
      <c r="R445" s="95"/>
      <c r="S445" s="95"/>
      <c r="T445" s="95"/>
      <c r="U445" s="95"/>
      <c r="V445" s="95"/>
      <c r="W445" s="95"/>
      <c r="X445" s="95"/>
      <c r="CK445" s="83">
        <f t="shared" si="166"/>
        <v>0</v>
      </c>
      <c r="CL445" s="1">
        <f t="shared" si="163"/>
        <v>1131.3016216755746</v>
      </c>
      <c r="CM445" s="1">
        <f t="shared" si="164"/>
        <v>1131.3016216755746</v>
      </c>
      <c r="CN445" s="83">
        <f t="shared" si="165"/>
        <v>0</v>
      </c>
      <c r="CO445" s="74" t="str">
        <f t="shared" si="162"/>
        <v/>
      </c>
    </row>
    <row r="446" spans="1:93" x14ac:dyDescent="0.35">
      <c r="A446" s="95"/>
      <c r="B446" s="95"/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6"/>
      <c r="P446" s="96"/>
      <c r="Q446" s="95"/>
      <c r="R446" s="95"/>
      <c r="S446" s="95"/>
      <c r="T446" s="95"/>
      <c r="U446" s="95"/>
      <c r="V446" s="95"/>
      <c r="W446" s="95"/>
      <c r="X446" s="95"/>
      <c r="CK446" s="83">
        <f t="shared" si="166"/>
        <v>0</v>
      </c>
      <c r="CL446" s="1">
        <f t="shared" si="163"/>
        <v>1131.3016216755746</v>
      </c>
      <c r="CM446" s="1">
        <f t="shared" si="164"/>
        <v>1131.3016216755746</v>
      </c>
      <c r="CN446" s="83">
        <f t="shared" si="165"/>
        <v>0</v>
      </c>
      <c r="CO446" s="74" t="str">
        <f t="shared" si="162"/>
        <v/>
      </c>
    </row>
    <row r="447" spans="1:93" x14ac:dyDescent="0.35">
      <c r="A447" s="95"/>
      <c r="B447" s="95"/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6"/>
      <c r="P447" s="96"/>
      <c r="Q447" s="95"/>
      <c r="R447" s="95"/>
      <c r="S447" s="95"/>
      <c r="T447" s="95"/>
      <c r="U447" s="95"/>
      <c r="V447" s="95"/>
      <c r="W447" s="95"/>
      <c r="X447" s="95"/>
      <c r="CK447" s="83">
        <f t="shared" si="166"/>
        <v>0</v>
      </c>
      <c r="CL447" s="1">
        <f t="shared" si="163"/>
        <v>1131.3016216755746</v>
      </c>
      <c r="CM447" s="1">
        <f t="shared" si="164"/>
        <v>1131.3016216755746</v>
      </c>
      <c r="CN447" s="83">
        <f t="shared" si="165"/>
        <v>0</v>
      </c>
      <c r="CO447" s="74" t="str">
        <f t="shared" si="162"/>
        <v/>
      </c>
    </row>
    <row r="448" spans="1:93" x14ac:dyDescent="0.35">
      <c r="A448" s="95"/>
      <c r="B448" s="95"/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6"/>
      <c r="P448" s="96"/>
      <c r="Q448" s="95"/>
      <c r="R448" s="95"/>
      <c r="S448" s="95"/>
      <c r="T448" s="95"/>
      <c r="U448" s="95"/>
      <c r="V448" s="95"/>
      <c r="W448" s="95"/>
      <c r="X448" s="95"/>
      <c r="CK448" s="83">
        <f t="shared" si="166"/>
        <v>0</v>
      </c>
      <c r="CL448" s="1">
        <f t="shared" si="163"/>
        <v>1131.3016216755746</v>
      </c>
      <c r="CM448" s="1">
        <f t="shared" si="164"/>
        <v>1131.3016216755746</v>
      </c>
      <c r="CN448" s="83">
        <f t="shared" si="165"/>
        <v>0</v>
      </c>
      <c r="CO448" s="74" t="str">
        <f t="shared" si="162"/>
        <v/>
      </c>
    </row>
    <row r="449" spans="1:93" x14ac:dyDescent="0.35">
      <c r="A449" s="95"/>
      <c r="B449" s="95"/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6"/>
      <c r="P449" s="96"/>
      <c r="Q449" s="95"/>
      <c r="R449" s="95"/>
      <c r="S449" s="95"/>
      <c r="T449" s="95"/>
      <c r="U449" s="95"/>
      <c r="V449" s="95"/>
      <c r="W449" s="95"/>
      <c r="X449" s="95"/>
      <c r="CK449" s="83">
        <f t="shared" si="166"/>
        <v>0</v>
      </c>
      <c r="CL449" s="1">
        <f t="shared" si="163"/>
        <v>1131.3016216755746</v>
      </c>
      <c r="CM449" s="1">
        <f t="shared" si="164"/>
        <v>1131.3016216755746</v>
      </c>
      <c r="CN449" s="83">
        <f t="shared" si="165"/>
        <v>0</v>
      </c>
      <c r="CO449" s="74" t="str">
        <f t="shared" si="162"/>
        <v/>
      </c>
    </row>
    <row r="450" spans="1:93" x14ac:dyDescent="0.35">
      <c r="A450" s="95"/>
      <c r="B450" s="95"/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6"/>
      <c r="P450" s="96"/>
      <c r="Q450" s="95"/>
      <c r="R450" s="95"/>
      <c r="S450" s="95"/>
      <c r="T450" s="95"/>
      <c r="U450" s="95"/>
      <c r="V450" s="95"/>
      <c r="W450" s="95"/>
      <c r="X450" s="95"/>
      <c r="CK450" s="83">
        <f t="shared" si="166"/>
        <v>0</v>
      </c>
      <c r="CL450" s="1">
        <f t="shared" si="163"/>
        <v>1131.3016216755746</v>
      </c>
      <c r="CM450" s="1">
        <f t="shared" si="164"/>
        <v>1131.3016216755746</v>
      </c>
      <c r="CN450" s="83">
        <f t="shared" si="165"/>
        <v>0</v>
      </c>
      <c r="CO450" s="74" t="str">
        <f t="shared" si="162"/>
        <v/>
      </c>
    </row>
    <row r="451" spans="1:93" x14ac:dyDescent="0.35">
      <c r="A451" s="95"/>
      <c r="B451" s="95"/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6"/>
      <c r="P451" s="96"/>
      <c r="Q451" s="95"/>
      <c r="R451" s="95"/>
      <c r="S451" s="95"/>
      <c r="T451" s="95"/>
      <c r="U451" s="95"/>
      <c r="V451" s="95"/>
      <c r="W451" s="95"/>
      <c r="X451" s="95"/>
      <c r="CK451" s="83">
        <f t="shared" si="166"/>
        <v>0</v>
      </c>
      <c r="CL451" s="1">
        <f t="shared" si="163"/>
        <v>1131.3016216755746</v>
      </c>
      <c r="CM451" s="1">
        <f t="shared" si="164"/>
        <v>1131.3016216755746</v>
      </c>
      <c r="CN451" s="83">
        <f t="shared" si="165"/>
        <v>0</v>
      </c>
      <c r="CO451" s="74" t="str">
        <f t="shared" si="162"/>
        <v/>
      </c>
    </row>
    <row r="452" spans="1:93" x14ac:dyDescent="0.35">
      <c r="A452" s="95"/>
      <c r="B452" s="95"/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6"/>
      <c r="P452" s="96"/>
      <c r="Q452" s="95"/>
      <c r="R452" s="95"/>
      <c r="S452" s="95"/>
      <c r="T452" s="95"/>
      <c r="U452" s="95"/>
      <c r="V452" s="95"/>
      <c r="W452" s="95"/>
      <c r="X452" s="95"/>
      <c r="CK452" s="83">
        <f t="shared" si="166"/>
        <v>0</v>
      </c>
      <c r="CL452" s="1">
        <f t="shared" si="163"/>
        <v>1131.3016216755746</v>
      </c>
      <c r="CM452" s="1">
        <f t="shared" si="164"/>
        <v>1131.3016216755746</v>
      </c>
      <c r="CN452" s="83">
        <f t="shared" si="165"/>
        <v>0</v>
      </c>
      <c r="CO452" s="74" t="str">
        <f t="shared" si="162"/>
        <v/>
      </c>
    </row>
    <row r="453" spans="1:93" x14ac:dyDescent="0.35">
      <c r="A453" s="95"/>
      <c r="B453" s="95"/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6"/>
      <c r="P453" s="96"/>
      <c r="Q453" s="95"/>
      <c r="R453" s="95"/>
      <c r="S453" s="95"/>
      <c r="T453" s="95"/>
      <c r="U453" s="95"/>
      <c r="V453" s="95"/>
      <c r="W453" s="95"/>
      <c r="X453" s="95"/>
      <c r="CK453" s="83">
        <f t="shared" si="166"/>
        <v>0</v>
      </c>
      <c r="CL453" s="1">
        <f t="shared" si="163"/>
        <v>1131.3016216755746</v>
      </c>
      <c r="CM453" s="1">
        <f t="shared" si="164"/>
        <v>1131.3016216755746</v>
      </c>
      <c r="CN453" s="83">
        <f t="shared" si="165"/>
        <v>0</v>
      </c>
      <c r="CO453" s="74" t="str">
        <f t="shared" si="162"/>
        <v/>
      </c>
    </row>
    <row r="454" spans="1:93" x14ac:dyDescent="0.35">
      <c r="A454" s="95"/>
      <c r="B454" s="95"/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6"/>
      <c r="P454" s="96"/>
      <c r="Q454" s="95"/>
      <c r="R454" s="95"/>
      <c r="S454" s="95"/>
      <c r="T454" s="95"/>
      <c r="U454" s="95"/>
      <c r="V454" s="95"/>
      <c r="W454" s="95"/>
      <c r="X454" s="95"/>
      <c r="CK454" s="83">
        <f t="shared" si="166"/>
        <v>0</v>
      </c>
      <c r="CL454" s="1">
        <f t="shared" si="163"/>
        <v>1131.3016216755746</v>
      </c>
      <c r="CM454" s="1">
        <f t="shared" si="164"/>
        <v>1131.3016216755746</v>
      </c>
      <c r="CN454" s="83">
        <f t="shared" si="165"/>
        <v>0</v>
      </c>
      <c r="CO454" s="74" t="str">
        <f t="shared" si="162"/>
        <v/>
      </c>
    </row>
    <row r="455" spans="1:93" x14ac:dyDescent="0.35">
      <c r="A455" s="95"/>
      <c r="B455" s="95"/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6"/>
      <c r="P455" s="96"/>
      <c r="Q455" s="95"/>
      <c r="R455" s="95"/>
      <c r="S455" s="95"/>
      <c r="T455" s="95"/>
      <c r="U455" s="95"/>
      <c r="V455" s="95"/>
      <c r="W455" s="95"/>
      <c r="X455" s="95"/>
      <c r="CK455" s="83">
        <f t="shared" si="166"/>
        <v>0</v>
      </c>
      <c r="CL455" s="1">
        <f t="shared" si="163"/>
        <v>1131.3016216755746</v>
      </c>
      <c r="CM455" s="1">
        <f t="shared" si="164"/>
        <v>1131.3016216755746</v>
      </c>
      <c r="CN455" s="83">
        <f t="shared" si="165"/>
        <v>0</v>
      </c>
      <c r="CO455" s="74" t="str">
        <f t="shared" si="162"/>
        <v/>
      </c>
    </row>
    <row r="456" spans="1:93" x14ac:dyDescent="0.35">
      <c r="A456" s="95"/>
      <c r="B456" s="95"/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6"/>
      <c r="P456" s="96"/>
      <c r="Q456" s="95"/>
      <c r="R456" s="95"/>
      <c r="S456" s="95"/>
      <c r="T456" s="95"/>
      <c r="U456" s="95"/>
      <c r="V456" s="95"/>
      <c r="W456" s="95"/>
      <c r="X456" s="95"/>
      <c r="CK456" s="83">
        <f t="shared" si="166"/>
        <v>0</v>
      </c>
      <c r="CL456" s="1">
        <f t="shared" si="163"/>
        <v>1131.3016216755746</v>
      </c>
      <c r="CM456" s="1">
        <f t="shared" si="164"/>
        <v>1131.3016216755746</v>
      </c>
      <c r="CN456" s="83">
        <f t="shared" si="165"/>
        <v>0</v>
      </c>
      <c r="CO456" s="74" t="str">
        <f t="shared" si="162"/>
        <v/>
      </c>
    </row>
    <row r="457" spans="1:93" x14ac:dyDescent="0.35">
      <c r="A457" s="95"/>
      <c r="B457" s="95"/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6"/>
      <c r="P457" s="96"/>
      <c r="Q457" s="95"/>
      <c r="R457" s="95"/>
      <c r="S457" s="95"/>
      <c r="T457" s="95"/>
      <c r="U457" s="95"/>
      <c r="V457" s="95"/>
      <c r="W457" s="95"/>
      <c r="X457" s="95"/>
      <c r="CK457" s="83">
        <f t="shared" si="166"/>
        <v>0</v>
      </c>
      <c r="CL457" s="1">
        <f t="shared" si="163"/>
        <v>1131.3016216755746</v>
      </c>
      <c r="CM457" s="1">
        <f t="shared" si="164"/>
        <v>1131.3016216755746</v>
      </c>
      <c r="CN457" s="83">
        <f t="shared" si="165"/>
        <v>0</v>
      </c>
      <c r="CO457" s="74" t="str">
        <f t="shared" si="162"/>
        <v/>
      </c>
    </row>
    <row r="458" spans="1:93" x14ac:dyDescent="0.35">
      <c r="A458" s="95"/>
      <c r="B458" s="95"/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6"/>
      <c r="P458" s="96"/>
      <c r="Q458" s="95"/>
      <c r="R458" s="95"/>
      <c r="S458" s="95"/>
      <c r="T458" s="95"/>
      <c r="U458" s="95"/>
      <c r="V458" s="95"/>
      <c r="W458" s="95"/>
      <c r="X458" s="95"/>
      <c r="CK458" s="83">
        <f t="shared" si="166"/>
        <v>0</v>
      </c>
      <c r="CL458" s="1">
        <f t="shared" si="163"/>
        <v>1131.3016216755746</v>
      </c>
      <c r="CM458" s="1">
        <f t="shared" si="164"/>
        <v>1131.3016216755746</v>
      </c>
      <c r="CN458" s="83">
        <f t="shared" si="165"/>
        <v>0</v>
      </c>
      <c r="CO458" s="74" t="str">
        <f t="shared" si="162"/>
        <v/>
      </c>
    </row>
    <row r="459" spans="1:93" x14ac:dyDescent="0.35">
      <c r="A459" s="95"/>
      <c r="B459" s="95"/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6"/>
      <c r="P459" s="96"/>
      <c r="Q459" s="95"/>
      <c r="R459" s="95"/>
      <c r="S459" s="95"/>
      <c r="T459" s="95"/>
      <c r="U459" s="95"/>
      <c r="V459" s="95"/>
      <c r="W459" s="95"/>
      <c r="X459" s="95"/>
      <c r="CK459" s="83">
        <f t="shared" si="166"/>
        <v>0</v>
      </c>
      <c r="CL459" s="1">
        <f t="shared" si="163"/>
        <v>1131.3016216755746</v>
      </c>
      <c r="CM459" s="1">
        <f t="shared" si="164"/>
        <v>1131.3016216755746</v>
      </c>
      <c r="CN459" s="83">
        <f t="shared" si="165"/>
        <v>0</v>
      </c>
      <c r="CO459" s="74" t="str">
        <f t="shared" si="162"/>
        <v/>
      </c>
    </row>
    <row r="460" spans="1:93" x14ac:dyDescent="0.35">
      <c r="A460" s="95"/>
      <c r="B460" s="95"/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6"/>
      <c r="P460" s="96"/>
      <c r="Q460" s="95"/>
      <c r="R460" s="95"/>
      <c r="S460" s="95"/>
      <c r="T460" s="95"/>
      <c r="U460" s="95"/>
      <c r="V460" s="95"/>
      <c r="W460" s="95"/>
      <c r="X460" s="95"/>
      <c r="CK460" s="83">
        <f t="shared" si="166"/>
        <v>0</v>
      </c>
      <c r="CL460" s="1">
        <f t="shared" si="163"/>
        <v>1131.3016216755746</v>
      </c>
      <c r="CM460" s="1">
        <f t="shared" si="164"/>
        <v>1131.3016216755746</v>
      </c>
      <c r="CN460" s="83">
        <f t="shared" si="165"/>
        <v>0</v>
      </c>
      <c r="CO460" s="74" t="str">
        <f t="shared" si="162"/>
        <v/>
      </c>
    </row>
    <row r="461" spans="1:93" x14ac:dyDescent="0.35">
      <c r="A461" s="95"/>
      <c r="B461" s="95"/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6"/>
      <c r="P461" s="96"/>
      <c r="Q461" s="95"/>
      <c r="R461" s="95"/>
      <c r="S461" s="95"/>
      <c r="T461" s="95"/>
      <c r="U461" s="95"/>
      <c r="V461" s="95"/>
      <c r="W461" s="95"/>
      <c r="X461" s="95"/>
      <c r="CK461" s="83">
        <f t="shared" si="166"/>
        <v>0</v>
      </c>
      <c r="CL461" s="1">
        <f t="shared" si="163"/>
        <v>1131.3016216755746</v>
      </c>
      <c r="CM461" s="1">
        <f t="shared" si="164"/>
        <v>1131.3016216755746</v>
      </c>
      <c r="CN461" s="83">
        <f t="shared" si="165"/>
        <v>0</v>
      </c>
      <c r="CO461" s="74" t="str">
        <f t="shared" si="162"/>
        <v/>
      </c>
    </row>
    <row r="462" spans="1:93" x14ac:dyDescent="0.35">
      <c r="A462" s="95"/>
      <c r="B462" s="95"/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6"/>
      <c r="P462" s="96"/>
      <c r="Q462" s="95"/>
      <c r="R462" s="95"/>
      <c r="S462" s="95"/>
      <c r="T462" s="95"/>
      <c r="U462" s="95"/>
      <c r="V462" s="95"/>
      <c r="W462" s="95"/>
      <c r="X462" s="95"/>
      <c r="CK462" s="83">
        <f t="shared" si="166"/>
        <v>0</v>
      </c>
      <c r="CL462" s="1">
        <f t="shared" si="163"/>
        <v>1131.3016216755746</v>
      </c>
      <c r="CM462" s="1">
        <f t="shared" si="164"/>
        <v>1131.3016216755746</v>
      </c>
      <c r="CN462" s="83">
        <f t="shared" si="165"/>
        <v>0</v>
      </c>
      <c r="CO462" s="74" t="str">
        <f t="shared" si="162"/>
        <v/>
      </c>
    </row>
    <row r="463" spans="1:93" x14ac:dyDescent="0.35">
      <c r="A463" s="95"/>
      <c r="B463" s="95"/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6"/>
      <c r="P463" s="96"/>
      <c r="Q463" s="95"/>
      <c r="R463" s="95"/>
      <c r="S463" s="95"/>
      <c r="T463" s="95"/>
      <c r="U463" s="95"/>
      <c r="V463" s="95"/>
      <c r="W463" s="95"/>
      <c r="X463" s="95"/>
      <c r="CK463" s="83">
        <f t="shared" si="166"/>
        <v>0</v>
      </c>
      <c r="CL463" s="1">
        <f t="shared" si="163"/>
        <v>1131.3016216755746</v>
      </c>
      <c r="CM463" s="1">
        <f t="shared" si="164"/>
        <v>1131.3016216755746</v>
      </c>
      <c r="CN463" s="83">
        <f t="shared" si="165"/>
        <v>0</v>
      </c>
      <c r="CO463" s="74" t="str">
        <f t="shared" si="162"/>
        <v/>
      </c>
    </row>
    <row r="464" spans="1:93" x14ac:dyDescent="0.35">
      <c r="A464" s="95"/>
      <c r="B464" s="95"/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6"/>
      <c r="P464" s="96"/>
      <c r="Q464" s="95"/>
      <c r="R464" s="95"/>
      <c r="S464" s="95"/>
      <c r="T464" s="95"/>
      <c r="U464" s="95"/>
      <c r="V464" s="95"/>
      <c r="W464" s="95"/>
      <c r="X464" s="95"/>
      <c r="CK464" s="83">
        <f t="shared" si="166"/>
        <v>0</v>
      </c>
      <c r="CL464" s="1">
        <f t="shared" si="163"/>
        <v>1131.3016216755746</v>
      </c>
      <c r="CM464" s="1">
        <f t="shared" si="164"/>
        <v>1131.3016216755746</v>
      </c>
      <c r="CN464" s="83">
        <f t="shared" si="165"/>
        <v>0</v>
      </c>
      <c r="CO464" s="74" t="str">
        <f t="shared" si="162"/>
        <v/>
      </c>
    </row>
    <row r="465" spans="1:93" x14ac:dyDescent="0.35">
      <c r="A465" s="95"/>
      <c r="B465" s="95"/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M465" s="95"/>
      <c r="N465" s="95"/>
      <c r="O465" s="96"/>
      <c r="P465" s="96"/>
      <c r="Q465" s="95"/>
      <c r="R465" s="95"/>
      <c r="S465" s="95"/>
      <c r="T465" s="95"/>
      <c r="U465" s="95"/>
      <c r="V465" s="95"/>
      <c r="W465" s="95"/>
      <c r="X465" s="95"/>
      <c r="CK465" s="83">
        <f t="shared" si="166"/>
        <v>0</v>
      </c>
      <c r="CL465" s="1">
        <f t="shared" si="163"/>
        <v>1131.3016216755746</v>
      </c>
      <c r="CM465" s="1">
        <f t="shared" si="164"/>
        <v>1131.3016216755746</v>
      </c>
      <c r="CN465" s="83">
        <f t="shared" si="165"/>
        <v>0</v>
      </c>
      <c r="CO465" s="74" t="str">
        <f t="shared" si="162"/>
        <v/>
      </c>
    </row>
    <row r="466" spans="1:93" x14ac:dyDescent="0.35">
      <c r="A466" s="95"/>
      <c r="B466" s="95"/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6"/>
      <c r="P466" s="96"/>
      <c r="Q466" s="95"/>
      <c r="R466" s="95"/>
      <c r="S466" s="95"/>
      <c r="T466" s="95"/>
      <c r="U466" s="95"/>
      <c r="V466" s="95"/>
      <c r="W466" s="95"/>
      <c r="X466" s="95"/>
      <c r="CK466" s="83">
        <f t="shared" si="166"/>
        <v>0</v>
      </c>
      <c r="CL466" s="1">
        <f t="shared" si="163"/>
        <v>1131.3016216755746</v>
      </c>
      <c r="CM466" s="1">
        <f t="shared" si="164"/>
        <v>1131.3016216755746</v>
      </c>
      <c r="CN466" s="83">
        <f t="shared" si="165"/>
        <v>0</v>
      </c>
      <c r="CO466" s="74" t="str">
        <f t="shared" si="162"/>
        <v/>
      </c>
    </row>
    <row r="467" spans="1:93" x14ac:dyDescent="0.35">
      <c r="A467" s="95"/>
      <c r="B467" s="95"/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M467" s="95"/>
      <c r="N467" s="95"/>
      <c r="O467" s="96"/>
      <c r="P467" s="96"/>
      <c r="Q467" s="95"/>
      <c r="R467" s="95"/>
      <c r="S467" s="95"/>
      <c r="T467" s="95"/>
      <c r="U467" s="95"/>
      <c r="V467" s="95"/>
      <c r="W467" s="95"/>
      <c r="X467" s="95"/>
      <c r="CK467" s="83">
        <f t="shared" si="166"/>
        <v>0</v>
      </c>
      <c r="CL467" s="1">
        <f t="shared" si="163"/>
        <v>1131.3016216755746</v>
      </c>
      <c r="CM467" s="1">
        <f t="shared" si="164"/>
        <v>1131.3016216755746</v>
      </c>
      <c r="CN467" s="83">
        <f t="shared" si="165"/>
        <v>0</v>
      </c>
      <c r="CO467" s="74" t="str">
        <f t="shared" si="162"/>
        <v/>
      </c>
    </row>
    <row r="468" spans="1:93" x14ac:dyDescent="0.35">
      <c r="A468" s="95"/>
      <c r="B468" s="95"/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M468" s="95"/>
      <c r="N468" s="95"/>
      <c r="O468" s="96"/>
      <c r="P468" s="96"/>
      <c r="Q468" s="95"/>
      <c r="R468" s="95"/>
      <c r="S468" s="95"/>
      <c r="T468" s="95"/>
      <c r="U468" s="95"/>
      <c r="V468" s="95"/>
      <c r="W468" s="95"/>
      <c r="X468" s="95"/>
      <c r="CK468" s="83">
        <f t="shared" si="166"/>
        <v>0</v>
      </c>
      <c r="CL468" s="1">
        <f t="shared" si="163"/>
        <v>1131.3016216755746</v>
      </c>
      <c r="CM468" s="1">
        <f t="shared" si="164"/>
        <v>1131.3016216755746</v>
      </c>
      <c r="CN468" s="83">
        <f t="shared" si="165"/>
        <v>0</v>
      </c>
      <c r="CO468" s="74" t="str">
        <f t="shared" si="162"/>
        <v/>
      </c>
    </row>
    <row r="469" spans="1:93" x14ac:dyDescent="0.35">
      <c r="A469" s="95"/>
      <c r="B469" s="95"/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6"/>
      <c r="P469" s="96"/>
      <c r="Q469" s="95"/>
      <c r="R469" s="95"/>
      <c r="S469" s="95"/>
      <c r="T469" s="95"/>
      <c r="U469" s="95"/>
      <c r="V469" s="95"/>
      <c r="W469" s="95"/>
      <c r="X469" s="95"/>
      <c r="CK469" s="83">
        <f t="shared" si="166"/>
        <v>0</v>
      </c>
      <c r="CL469" s="1">
        <f t="shared" si="163"/>
        <v>1131.3016216755746</v>
      </c>
      <c r="CM469" s="1">
        <f t="shared" si="164"/>
        <v>1131.3016216755746</v>
      </c>
      <c r="CN469" s="83">
        <f t="shared" si="165"/>
        <v>0</v>
      </c>
      <c r="CO469" s="74" t="str">
        <f t="shared" si="162"/>
        <v/>
      </c>
    </row>
    <row r="470" spans="1:93" x14ac:dyDescent="0.35">
      <c r="A470" s="95"/>
      <c r="B470" s="95"/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96"/>
      <c r="P470" s="96"/>
      <c r="Q470" s="95"/>
      <c r="R470" s="95"/>
      <c r="S470" s="95"/>
      <c r="T470" s="95"/>
      <c r="U470" s="95"/>
      <c r="V470" s="95"/>
      <c r="W470" s="95"/>
      <c r="X470" s="95"/>
      <c r="CK470" s="83">
        <f t="shared" si="166"/>
        <v>0</v>
      </c>
      <c r="CL470" s="1">
        <f t="shared" si="163"/>
        <v>1131.3016216755746</v>
      </c>
      <c r="CM470" s="1">
        <f t="shared" si="164"/>
        <v>1131.3016216755746</v>
      </c>
      <c r="CN470" s="83">
        <f t="shared" si="165"/>
        <v>0</v>
      </c>
      <c r="CO470" s="74" t="str">
        <f t="shared" si="162"/>
        <v/>
      </c>
    </row>
    <row r="471" spans="1:93" x14ac:dyDescent="0.35">
      <c r="A471" s="95"/>
      <c r="B471" s="95"/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6"/>
      <c r="P471" s="96"/>
      <c r="Q471" s="95"/>
      <c r="R471" s="95"/>
      <c r="S471" s="95"/>
      <c r="T471" s="95"/>
      <c r="U471" s="95"/>
      <c r="V471" s="95"/>
      <c r="W471" s="95"/>
      <c r="X471" s="95"/>
      <c r="CK471" s="83">
        <f t="shared" si="166"/>
        <v>0</v>
      </c>
      <c r="CL471" s="1">
        <f t="shared" si="163"/>
        <v>1131.3016216755746</v>
      </c>
      <c r="CM471" s="1">
        <f t="shared" si="164"/>
        <v>1131.3016216755746</v>
      </c>
      <c r="CN471" s="83">
        <f t="shared" si="165"/>
        <v>0</v>
      </c>
      <c r="CO471" s="74" t="str">
        <f t="shared" si="162"/>
        <v/>
      </c>
    </row>
    <row r="472" spans="1:93" x14ac:dyDescent="0.35">
      <c r="A472" s="95"/>
      <c r="B472" s="95"/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6"/>
      <c r="P472" s="96"/>
      <c r="Q472" s="95"/>
      <c r="R472" s="95"/>
      <c r="S472" s="95"/>
      <c r="T472" s="95"/>
      <c r="U472" s="95"/>
      <c r="V472" s="95"/>
      <c r="W472" s="95"/>
      <c r="X472" s="95"/>
      <c r="CK472" s="83">
        <f t="shared" si="166"/>
        <v>0</v>
      </c>
      <c r="CL472" s="1">
        <f t="shared" si="163"/>
        <v>1131.3016216755746</v>
      </c>
      <c r="CM472" s="1">
        <f t="shared" si="164"/>
        <v>1131.3016216755746</v>
      </c>
      <c r="CN472" s="83">
        <f t="shared" si="165"/>
        <v>0</v>
      </c>
      <c r="CO472" s="74" t="str">
        <f t="shared" si="162"/>
        <v/>
      </c>
    </row>
    <row r="473" spans="1:93" x14ac:dyDescent="0.35">
      <c r="A473" s="95"/>
      <c r="B473" s="95"/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M473" s="95"/>
      <c r="N473" s="95"/>
      <c r="O473" s="96"/>
      <c r="P473" s="96"/>
      <c r="Q473" s="95"/>
      <c r="R473" s="95"/>
      <c r="S473" s="95"/>
      <c r="T473" s="95"/>
      <c r="U473" s="95"/>
      <c r="V473" s="95"/>
      <c r="W473" s="95"/>
      <c r="X473" s="95"/>
      <c r="CK473" s="83">
        <f t="shared" si="166"/>
        <v>0</v>
      </c>
      <c r="CL473" s="1">
        <f t="shared" si="163"/>
        <v>1131.3016216755746</v>
      </c>
      <c r="CM473" s="1">
        <f t="shared" si="164"/>
        <v>1131.3016216755746</v>
      </c>
      <c r="CN473" s="83">
        <f t="shared" si="165"/>
        <v>0</v>
      </c>
      <c r="CO473" s="74" t="str">
        <f t="shared" si="162"/>
        <v/>
      </c>
    </row>
    <row r="474" spans="1:93" x14ac:dyDescent="0.35">
      <c r="A474" s="95"/>
      <c r="B474" s="95"/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M474" s="95"/>
      <c r="N474" s="95"/>
      <c r="O474" s="96"/>
      <c r="P474" s="96"/>
      <c r="Q474" s="95"/>
      <c r="R474" s="95"/>
      <c r="S474" s="95"/>
      <c r="T474" s="95"/>
      <c r="U474" s="95"/>
      <c r="V474" s="95"/>
      <c r="W474" s="95"/>
      <c r="X474" s="95"/>
      <c r="CK474" s="83">
        <f t="shared" si="166"/>
        <v>0</v>
      </c>
      <c r="CL474" s="1">
        <f t="shared" si="163"/>
        <v>1131.3016216755746</v>
      </c>
      <c r="CM474" s="1">
        <f t="shared" si="164"/>
        <v>1131.3016216755746</v>
      </c>
      <c r="CN474" s="83">
        <f t="shared" si="165"/>
        <v>0</v>
      </c>
      <c r="CO474" s="74" t="str">
        <f t="shared" si="162"/>
        <v/>
      </c>
    </row>
    <row r="475" spans="1:93" x14ac:dyDescent="0.35">
      <c r="A475" s="95"/>
      <c r="B475" s="95"/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6"/>
      <c r="P475" s="96"/>
      <c r="Q475" s="95"/>
      <c r="R475" s="95"/>
      <c r="S475" s="95"/>
      <c r="T475" s="95"/>
      <c r="U475" s="95"/>
      <c r="V475" s="95"/>
      <c r="W475" s="95"/>
      <c r="X475" s="95"/>
      <c r="CK475" s="83">
        <f t="shared" si="166"/>
        <v>0</v>
      </c>
      <c r="CL475" s="1">
        <f t="shared" si="163"/>
        <v>1131.3016216755746</v>
      </c>
      <c r="CM475" s="1">
        <f t="shared" si="164"/>
        <v>1131.3016216755746</v>
      </c>
      <c r="CN475" s="83">
        <f t="shared" si="165"/>
        <v>0</v>
      </c>
      <c r="CO475" s="74" t="str">
        <f t="shared" ref="CO475:CO538" si="167">IF(CN474&lt;1,"",CO474+1)</f>
        <v/>
      </c>
    </row>
    <row r="476" spans="1:93" x14ac:dyDescent="0.35">
      <c r="A476" s="95"/>
      <c r="B476" s="95"/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M476" s="95"/>
      <c r="N476" s="95"/>
      <c r="O476" s="96"/>
      <c r="P476" s="96"/>
      <c r="Q476" s="95"/>
      <c r="R476" s="95"/>
      <c r="S476" s="95"/>
      <c r="T476" s="95"/>
      <c r="U476" s="95"/>
      <c r="V476" s="95"/>
      <c r="W476" s="95"/>
      <c r="X476" s="95"/>
      <c r="CK476" s="83">
        <f t="shared" si="166"/>
        <v>0</v>
      </c>
      <c r="CL476" s="1">
        <f t="shared" si="163"/>
        <v>1131.3016216755746</v>
      </c>
      <c r="CM476" s="1">
        <f t="shared" si="164"/>
        <v>1131.3016216755746</v>
      </c>
      <c r="CN476" s="83">
        <f t="shared" si="165"/>
        <v>0</v>
      </c>
      <c r="CO476" s="74" t="str">
        <f t="shared" si="167"/>
        <v/>
      </c>
    </row>
    <row r="477" spans="1:93" x14ac:dyDescent="0.35">
      <c r="A477" s="95"/>
      <c r="B477" s="95"/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6"/>
      <c r="P477" s="96"/>
      <c r="Q477" s="95"/>
      <c r="R477" s="95"/>
      <c r="S477" s="95"/>
      <c r="T477" s="95"/>
      <c r="U477" s="95"/>
      <c r="V477" s="95"/>
      <c r="W477" s="95"/>
      <c r="X477" s="95"/>
      <c r="CK477" s="83">
        <f t="shared" si="166"/>
        <v>0</v>
      </c>
      <c r="CL477" s="1">
        <f t="shared" si="163"/>
        <v>1131.3016216755746</v>
      </c>
      <c r="CM477" s="1">
        <f t="shared" si="164"/>
        <v>1131.3016216755746</v>
      </c>
      <c r="CN477" s="83">
        <f t="shared" si="165"/>
        <v>0</v>
      </c>
      <c r="CO477" s="74" t="str">
        <f t="shared" si="167"/>
        <v/>
      </c>
    </row>
    <row r="478" spans="1:93" x14ac:dyDescent="0.35">
      <c r="A478" s="95"/>
      <c r="B478" s="95"/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6"/>
      <c r="P478" s="96"/>
      <c r="Q478" s="95"/>
      <c r="R478" s="95"/>
      <c r="S478" s="95"/>
      <c r="T478" s="95"/>
      <c r="U478" s="95"/>
      <c r="V478" s="95"/>
      <c r="W478" s="95"/>
      <c r="X478" s="95"/>
      <c r="CK478" s="83">
        <f t="shared" si="166"/>
        <v>0</v>
      </c>
      <c r="CL478" s="1">
        <f t="shared" si="163"/>
        <v>1131.3016216755746</v>
      </c>
      <c r="CM478" s="1">
        <f t="shared" si="164"/>
        <v>1131.3016216755746</v>
      </c>
      <c r="CN478" s="83">
        <f t="shared" si="165"/>
        <v>0</v>
      </c>
      <c r="CO478" s="74" t="str">
        <f t="shared" si="167"/>
        <v/>
      </c>
    </row>
    <row r="479" spans="1:93" x14ac:dyDescent="0.35">
      <c r="A479" s="95"/>
      <c r="B479" s="95"/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6"/>
      <c r="P479" s="96"/>
      <c r="Q479" s="95"/>
      <c r="R479" s="95"/>
      <c r="S479" s="95"/>
      <c r="T479" s="95"/>
      <c r="U479" s="95"/>
      <c r="V479" s="95"/>
      <c r="W479" s="95"/>
      <c r="X479" s="95"/>
      <c r="CK479" s="83">
        <f t="shared" si="166"/>
        <v>0</v>
      </c>
      <c r="CL479" s="1">
        <f t="shared" si="163"/>
        <v>1131.3016216755746</v>
      </c>
      <c r="CM479" s="1">
        <f t="shared" si="164"/>
        <v>1131.3016216755746</v>
      </c>
      <c r="CN479" s="83">
        <f t="shared" si="165"/>
        <v>0</v>
      </c>
      <c r="CO479" s="74" t="str">
        <f t="shared" si="167"/>
        <v/>
      </c>
    </row>
    <row r="480" spans="1:93" x14ac:dyDescent="0.35">
      <c r="A480" s="95"/>
      <c r="B480" s="95"/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M480" s="95"/>
      <c r="N480" s="95"/>
      <c r="O480" s="96"/>
      <c r="P480" s="96"/>
      <c r="Q480" s="95"/>
      <c r="R480" s="95"/>
      <c r="S480" s="95"/>
      <c r="T480" s="95"/>
      <c r="U480" s="95"/>
      <c r="V480" s="95"/>
      <c r="W480" s="95"/>
      <c r="X480" s="95"/>
      <c r="CK480" s="83">
        <f t="shared" si="166"/>
        <v>0</v>
      </c>
      <c r="CL480" s="1">
        <f t="shared" si="163"/>
        <v>1131.3016216755746</v>
      </c>
      <c r="CM480" s="1">
        <f t="shared" si="164"/>
        <v>1131.3016216755746</v>
      </c>
      <c r="CN480" s="83">
        <f t="shared" si="165"/>
        <v>0</v>
      </c>
      <c r="CO480" s="74" t="str">
        <f t="shared" si="167"/>
        <v/>
      </c>
    </row>
    <row r="481" spans="1:93" x14ac:dyDescent="0.35">
      <c r="A481" s="95"/>
      <c r="B481" s="95"/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M481" s="95"/>
      <c r="N481" s="95"/>
      <c r="O481" s="96"/>
      <c r="P481" s="96"/>
      <c r="Q481" s="95"/>
      <c r="R481" s="95"/>
      <c r="S481" s="95"/>
      <c r="T481" s="95"/>
      <c r="U481" s="95"/>
      <c r="V481" s="95"/>
      <c r="W481" s="95"/>
      <c r="X481" s="95"/>
      <c r="CK481" s="83">
        <f t="shared" si="166"/>
        <v>0</v>
      </c>
      <c r="CL481" s="1">
        <f t="shared" si="163"/>
        <v>1131.3016216755746</v>
      </c>
      <c r="CM481" s="1">
        <f t="shared" si="164"/>
        <v>1131.3016216755746</v>
      </c>
      <c r="CN481" s="83">
        <f t="shared" si="165"/>
        <v>0</v>
      </c>
      <c r="CO481" s="74" t="str">
        <f t="shared" si="167"/>
        <v/>
      </c>
    </row>
    <row r="482" spans="1:93" x14ac:dyDescent="0.35">
      <c r="A482" s="95"/>
      <c r="B482" s="95"/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6"/>
      <c r="P482" s="96"/>
      <c r="Q482" s="95"/>
      <c r="R482" s="95"/>
      <c r="S482" s="95"/>
      <c r="T482" s="95"/>
      <c r="U482" s="95"/>
      <c r="V482" s="95"/>
      <c r="W482" s="95"/>
      <c r="X482" s="95"/>
      <c r="CK482" s="83">
        <f t="shared" si="166"/>
        <v>0</v>
      </c>
      <c r="CL482" s="1">
        <f t="shared" si="163"/>
        <v>1131.3016216755746</v>
      </c>
      <c r="CM482" s="1">
        <f t="shared" si="164"/>
        <v>1131.3016216755746</v>
      </c>
      <c r="CN482" s="83">
        <f t="shared" si="165"/>
        <v>0</v>
      </c>
      <c r="CO482" s="74" t="str">
        <f t="shared" si="167"/>
        <v/>
      </c>
    </row>
    <row r="483" spans="1:93" x14ac:dyDescent="0.35">
      <c r="A483" s="95"/>
      <c r="B483" s="95"/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6"/>
      <c r="P483" s="96"/>
      <c r="Q483" s="95"/>
      <c r="R483" s="95"/>
      <c r="S483" s="95"/>
      <c r="T483" s="95"/>
      <c r="U483" s="95"/>
      <c r="V483" s="95"/>
      <c r="W483" s="95"/>
      <c r="X483" s="95"/>
      <c r="CK483" s="83">
        <f t="shared" si="166"/>
        <v>0</v>
      </c>
      <c r="CL483" s="1">
        <f t="shared" si="163"/>
        <v>1131.3016216755746</v>
      </c>
      <c r="CM483" s="1">
        <f t="shared" si="164"/>
        <v>1131.3016216755746</v>
      </c>
      <c r="CN483" s="83">
        <f t="shared" si="165"/>
        <v>0</v>
      </c>
      <c r="CO483" s="74" t="str">
        <f t="shared" si="167"/>
        <v/>
      </c>
    </row>
    <row r="484" spans="1:93" x14ac:dyDescent="0.35">
      <c r="A484" s="95"/>
      <c r="B484" s="95"/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6"/>
      <c r="P484" s="96"/>
      <c r="Q484" s="95"/>
      <c r="R484" s="95"/>
      <c r="S484" s="95"/>
      <c r="T484" s="95"/>
      <c r="U484" s="95"/>
      <c r="V484" s="95"/>
      <c r="W484" s="95"/>
      <c r="X484" s="95"/>
      <c r="CK484" s="83">
        <f t="shared" si="166"/>
        <v>0</v>
      </c>
      <c r="CL484" s="1">
        <f t="shared" si="163"/>
        <v>1131.3016216755746</v>
      </c>
      <c r="CM484" s="1">
        <f t="shared" si="164"/>
        <v>1131.3016216755746</v>
      </c>
      <c r="CN484" s="83">
        <f t="shared" si="165"/>
        <v>0</v>
      </c>
      <c r="CO484" s="74" t="str">
        <f t="shared" si="167"/>
        <v/>
      </c>
    </row>
    <row r="485" spans="1:93" x14ac:dyDescent="0.35">
      <c r="A485" s="95"/>
      <c r="B485" s="95"/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M485" s="95"/>
      <c r="N485" s="95"/>
      <c r="O485" s="96"/>
      <c r="P485" s="96"/>
      <c r="Q485" s="95"/>
      <c r="R485" s="95"/>
      <c r="S485" s="95"/>
      <c r="T485" s="95"/>
      <c r="U485" s="95"/>
      <c r="V485" s="95"/>
      <c r="W485" s="95"/>
      <c r="X485" s="95"/>
      <c r="CK485" s="83">
        <f t="shared" si="166"/>
        <v>0</v>
      </c>
      <c r="CL485" s="1">
        <f t="shared" si="163"/>
        <v>1131.3016216755746</v>
      </c>
      <c r="CM485" s="1">
        <f t="shared" si="164"/>
        <v>1131.3016216755746</v>
      </c>
      <c r="CN485" s="83">
        <f t="shared" si="165"/>
        <v>0</v>
      </c>
      <c r="CO485" s="74" t="str">
        <f t="shared" si="167"/>
        <v/>
      </c>
    </row>
    <row r="486" spans="1:93" x14ac:dyDescent="0.35">
      <c r="A486" s="95"/>
      <c r="B486" s="95"/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6"/>
      <c r="P486" s="96"/>
      <c r="Q486" s="95"/>
      <c r="R486" s="95"/>
      <c r="S486" s="95"/>
      <c r="T486" s="95"/>
      <c r="U486" s="95"/>
      <c r="V486" s="95"/>
      <c r="W486" s="95"/>
      <c r="X486" s="95"/>
      <c r="CK486" s="83">
        <f t="shared" si="166"/>
        <v>0</v>
      </c>
      <c r="CL486" s="1">
        <f t="shared" si="163"/>
        <v>1131.3016216755746</v>
      </c>
      <c r="CM486" s="1">
        <f t="shared" si="164"/>
        <v>1131.3016216755746</v>
      </c>
      <c r="CN486" s="83">
        <f t="shared" si="165"/>
        <v>0</v>
      </c>
      <c r="CO486" s="74" t="str">
        <f t="shared" si="167"/>
        <v/>
      </c>
    </row>
    <row r="487" spans="1:93" x14ac:dyDescent="0.35">
      <c r="A487" s="95"/>
      <c r="B487" s="95"/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6"/>
      <c r="P487" s="96"/>
      <c r="Q487" s="95"/>
      <c r="R487" s="95"/>
      <c r="S487" s="95"/>
      <c r="T487" s="95"/>
      <c r="U487" s="95"/>
      <c r="V487" s="95"/>
      <c r="W487" s="95"/>
      <c r="X487" s="95"/>
      <c r="CK487" s="83">
        <f t="shared" si="166"/>
        <v>0</v>
      </c>
      <c r="CL487" s="1">
        <f t="shared" si="163"/>
        <v>1131.3016216755746</v>
      </c>
      <c r="CM487" s="1">
        <f t="shared" si="164"/>
        <v>1131.3016216755746</v>
      </c>
      <c r="CN487" s="83">
        <f t="shared" si="165"/>
        <v>0</v>
      </c>
      <c r="CO487" s="74" t="str">
        <f t="shared" si="167"/>
        <v/>
      </c>
    </row>
    <row r="488" spans="1:93" x14ac:dyDescent="0.35">
      <c r="A488" s="95"/>
      <c r="B488" s="95"/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6"/>
      <c r="P488" s="96"/>
      <c r="Q488" s="95"/>
      <c r="R488" s="95"/>
      <c r="S488" s="95"/>
      <c r="T488" s="95"/>
      <c r="U488" s="95"/>
      <c r="V488" s="95"/>
      <c r="W488" s="95"/>
      <c r="X488" s="95"/>
      <c r="CK488" s="83">
        <f t="shared" si="166"/>
        <v>0</v>
      </c>
      <c r="CL488" s="1">
        <f t="shared" ref="CL488:CL551" si="168">$D$39/2</f>
        <v>1131.3016216755746</v>
      </c>
      <c r="CM488" s="1">
        <f t="shared" ref="CM488:CM551" si="169">CL488-CK488</f>
        <v>1131.3016216755746</v>
      </c>
      <c r="CN488" s="83">
        <f t="shared" ref="CN488:CN551" si="170">IF(CN487-CM488&lt;0,0,CN487-CM488)</f>
        <v>0</v>
      </c>
      <c r="CO488" s="74" t="str">
        <f t="shared" si="167"/>
        <v/>
      </c>
    </row>
    <row r="489" spans="1:93" x14ac:dyDescent="0.35">
      <c r="A489" s="95"/>
      <c r="B489" s="95"/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6"/>
      <c r="P489" s="96"/>
      <c r="Q489" s="95"/>
      <c r="R489" s="95"/>
      <c r="S489" s="95"/>
      <c r="T489" s="95"/>
      <c r="U489" s="95"/>
      <c r="V489" s="95"/>
      <c r="W489" s="95"/>
      <c r="X489" s="95"/>
      <c r="CK489" s="83">
        <f t="shared" ref="CK489:CK552" si="171">(CN488*($CK$37*13.85))/360</f>
        <v>0</v>
      </c>
      <c r="CL489" s="1">
        <f t="shared" si="168"/>
        <v>1131.3016216755746</v>
      </c>
      <c r="CM489" s="1">
        <f t="shared" si="169"/>
        <v>1131.3016216755746</v>
      </c>
      <c r="CN489" s="83">
        <f t="shared" si="170"/>
        <v>0</v>
      </c>
      <c r="CO489" s="74" t="str">
        <f t="shared" si="167"/>
        <v/>
      </c>
    </row>
    <row r="490" spans="1:93" x14ac:dyDescent="0.35">
      <c r="A490" s="95"/>
      <c r="B490" s="95"/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6"/>
      <c r="P490" s="96"/>
      <c r="Q490" s="95"/>
      <c r="R490" s="95"/>
      <c r="S490" s="95"/>
      <c r="T490" s="95"/>
      <c r="U490" s="95"/>
      <c r="V490" s="95"/>
      <c r="W490" s="95"/>
      <c r="X490" s="95"/>
      <c r="CK490" s="83">
        <f t="shared" si="171"/>
        <v>0</v>
      </c>
      <c r="CL490" s="1">
        <f t="shared" si="168"/>
        <v>1131.3016216755746</v>
      </c>
      <c r="CM490" s="1">
        <f t="shared" si="169"/>
        <v>1131.3016216755746</v>
      </c>
      <c r="CN490" s="83">
        <f t="shared" si="170"/>
        <v>0</v>
      </c>
      <c r="CO490" s="74" t="str">
        <f t="shared" si="167"/>
        <v/>
      </c>
    </row>
    <row r="491" spans="1:93" x14ac:dyDescent="0.35">
      <c r="A491" s="95"/>
      <c r="B491" s="95"/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6"/>
      <c r="P491" s="96"/>
      <c r="Q491" s="95"/>
      <c r="R491" s="95"/>
      <c r="S491" s="95"/>
      <c r="T491" s="95"/>
      <c r="U491" s="95"/>
      <c r="V491" s="95"/>
      <c r="W491" s="95"/>
      <c r="X491" s="95"/>
      <c r="CK491" s="83">
        <f t="shared" si="171"/>
        <v>0</v>
      </c>
      <c r="CL491" s="1">
        <f t="shared" si="168"/>
        <v>1131.3016216755746</v>
      </c>
      <c r="CM491" s="1">
        <f t="shared" si="169"/>
        <v>1131.3016216755746</v>
      </c>
      <c r="CN491" s="83">
        <f t="shared" si="170"/>
        <v>0</v>
      </c>
      <c r="CO491" s="74" t="str">
        <f t="shared" si="167"/>
        <v/>
      </c>
    </row>
    <row r="492" spans="1:93" x14ac:dyDescent="0.35">
      <c r="A492" s="95"/>
      <c r="B492" s="95"/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6"/>
      <c r="P492" s="96"/>
      <c r="Q492" s="95"/>
      <c r="R492" s="95"/>
      <c r="S492" s="95"/>
      <c r="T492" s="95"/>
      <c r="U492" s="95"/>
      <c r="V492" s="95"/>
      <c r="W492" s="95"/>
      <c r="X492" s="95"/>
      <c r="CK492" s="83">
        <f t="shared" si="171"/>
        <v>0</v>
      </c>
      <c r="CL492" s="1">
        <f t="shared" si="168"/>
        <v>1131.3016216755746</v>
      </c>
      <c r="CM492" s="1">
        <f t="shared" si="169"/>
        <v>1131.3016216755746</v>
      </c>
      <c r="CN492" s="83">
        <f t="shared" si="170"/>
        <v>0</v>
      </c>
      <c r="CO492" s="74" t="str">
        <f t="shared" si="167"/>
        <v/>
      </c>
    </row>
    <row r="493" spans="1:93" x14ac:dyDescent="0.35">
      <c r="A493" s="95"/>
      <c r="B493" s="95"/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6"/>
      <c r="P493" s="96"/>
      <c r="Q493" s="95"/>
      <c r="R493" s="95"/>
      <c r="S493" s="95"/>
      <c r="T493" s="95"/>
      <c r="U493" s="95"/>
      <c r="V493" s="95"/>
      <c r="W493" s="95"/>
      <c r="X493" s="95"/>
      <c r="CK493" s="83">
        <f t="shared" si="171"/>
        <v>0</v>
      </c>
      <c r="CL493" s="1">
        <f t="shared" si="168"/>
        <v>1131.3016216755746</v>
      </c>
      <c r="CM493" s="1">
        <f t="shared" si="169"/>
        <v>1131.3016216755746</v>
      </c>
      <c r="CN493" s="83">
        <f t="shared" si="170"/>
        <v>0</v>
      </c>
      <c r="CO493" s="74" t="str">
        <f t="shared" si="167"/>
        <v/>
      </c>
    </row>
    <row r="494" spans="1:93" x14ac:dyDescent="0.35">
      <c r="A494" s="95"/>
      <c r="B494" s="95"/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6"/>
      <c r="P494" s="96"/>
      <c r="Q494" s="95"/>
      <c r="R494" s="95"/>
      <c r="S494" s="95"/>
      <c r="T494" s="95"/>
      <c r="U494" s="95"/>
      <c r="V494" s="95"/>
      <c r="W494" s="95"/>
      <c r="X494" s="95"/>
      <c r="CK494" s="83">
        <f t="shared" si="171"/>
        <v>0</v>
      </c>
      <c r="CL494" s="1">
        <f t="shared" si="168"/>
        <v>1131.3016216755746</v>
      </c>
      <c r="CM494" s="1">
        <f t="shared" si="169"/>
        <v>1131.3016216755746</v>
      </c>
      <c r="CN494" s="83">
        <f t="shared" si="170"/>
        <v>0</v>
      </c>
      <c r="CO494" s="74" t="str">
        <f t="shared" si="167"/>
        <v/>
      </c>
    </row>
    <row r="495" spans="1:93" x14ac:dyDescent="0.35">
      <c r="A495" s="95"/>
      <c r="B495" s="95"/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6"/>
      <c r="P495" s="96"/>
      <c r="Q495" s="95"/>
      <c r="R495" s="95"/>
      <c r="S495" s="95"/>
      <c r="T495" s="95"/>
      <c r="U495" s="95"/>
      <c r="V495" s="95"/>
      <c r="W495" s="95"/>
      <c r="X495" s="95"/>
      <c r="CK495" s="83">
        <f t="shared" si="171"/>
        <v>0</v>
      </c>
      <c r="CL495" s="1">
        <f t="shared" si="168"/>
        <v>1131.3016216755746</v>
      </c>
      <c r="CM495" s="1">
        <f t="shared" si="169"/>
        <v>1131.3016216755746</v>
      </c>
      <c r="CN495" s="83">
        <f t="shared" si="170"/>
        <v>0</v>
      </c>
      <c r="CO495" s="74" t="str">
        <f t="shared" si="167"/>
        <v/>
      </c>
    </row>
    <row r="496" spans="1:93" x14ac:dyDescent="0.35">
      <c r="A496" s="95"/>
      <c r="B496" s="95"/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6"/>
      <c r="P496" s="96"/>
      <c r="Q496" s="95"/>
      <c r="R496" s="95"/>
      <c r="S496" s="95"/>
      <c r="T496" s="95"/>
      <c r="U496" s="95"/>
      <c r="V496" s="95"/>
      <c r="W496" s="95"/>
      <c r="X496" s="95"/>
      <c r="CK496" s="83">
        <f t="shared" si="171"/>
        <v>0</v>
      </c>
      <c r="CL496" s="1">
        <f t="shared" si="168"/>
        <v>1131.3016216755746</v>
      </c>
      <c r="CM496" s="1">
        <f t="shared" si="169"/>
        <v>1131.3016216755746</v>
      </c>
      <c r="CN496" s="83">
        <f t="shared" si="170"/>
        <v>0</v>
      </c>
      <c r="CO496" s="74" t="str">
        <f t="shared" si="167"/>
        <v/>
      </c>
    </row>
    <row r="497" spans="1:93" x14ac:dyDescent="0.35">
      <c r="A497" s="95"/>
      <c r="B497" s="95"/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6"/>
      <c r="P497" s="96"/>
      <c r="Q497" s="95"/>
      <c r="R497" s="95"/>
      <c r="S497" s="95"/>
      <c r="T497" s="95"/>
      <c r="U497" s="95"/>
      <c r="V497" s="95"/>
      <c r="W497" s="95"/>
      <c r="X497" s="95"/>
      <c r="CK497" s="83">
        <f t="shared" si="171"/>
        <v>0</v>
      </c>
      <c r="CL497" s="1">
        <f t="shared" si="168"/>
        <v>1131.3016216755746</v>
      </c>
      <c r="CM497" s="1">
        <f t="shared" si="169"/>
        <v>1131.3016216755746</v>
      </c>
      <c r="CN497" s="83">
        <f t="shared" si="170"/>
        <v>0</v>
      </c>
      <c r="CO497" s="74" t="str">
        <f t="shared" si="167"/>
        <v/>
      </c>
    </row>
    <row r="498" spans="1:93" x14ac:dyDescent="0.35">
      <c r="A498" s="95"/>
      <c r="B498" s="95"/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6"/>
      <c r="P498" s="96"/>
      <c r="Q498" s="95"/>
      <c r="R498" s="95"/>
      <c r="S498" s="95"/>
      <c r="T498" s="95"/>
      <c r="U498" s="95"/>
      <c r="V498" s="95"/>
      <c r="W498" s="95"/>
      <c r="X498" s="95"/>
      <c r="CK498" s="83">
        <f t="shared" si="171"/>
        <v>0</v>
      </c>
      <c r="CL498" s="1">
        <f t="shared" si="168"/>
        <v>1131.3016216755746</v>
      </c>
      <c r="CM498" s="1">
        <f t="shared" si="169"/>
        <v>1131.3016216755746</v>
      </c>
      <c r="CN498" s="83">
        <f t="shared" si="170"/>
        <v>0</v>
      </c>
      <c r="CO498" s="74" t="str">
        <f t="shared" si="167"/>
        <v/>
      </c>
    </row>
    <row r="499" spans="1:93" x14ac:dyDescent="0.35">
      <c r="A499" s="95"/>
      <c r="B499" s="95"/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6"/>
      <c r="P499" s="96"/>
      <c r="Q499" s="95"/>
      <c r="R499" s="95"/>
      <c r="S499" s="95"/>
      <c r="T499" s="95"/>
      <c r="U499" s="95"/>
      <c r="V499" s="95"/>
      <c r="W499" s="95"/>
      <c r="X499" s="95"/>
      <c r="CK499" s="83">
        <f t="shared" si="171"/>
        <v>0</v>
      </c>
      <c r="CL499" s="1">
        <f t="shared" si="168"/>
        <v>1131.3016216755746</v>
      </c>
      <c r="CM499" s="1">
        <f t="shared" si="169"/>
        <v>1131.3016216755746</v>
      </c>
      <c r="CN499" s="83">
        <f t="shared" si="170"/>
        <v>0</v>
      </c>
      <c r="CO499" s="74" t="str">
        <f t="shared" si="167"/>
        <v/>
      </c>
    </row>
    <row r="500" spans="1:93" x14ac:dyDescent="0.35">
      <c r="A500" s="95"/>
      <c r="B500" s="95"/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6"/>
      <c r="P500" s="96"/>
      <c r="Q500" s="95"/>
      <c r="R500" s="95"/>
      <c r="S500" s="95"/>
      <c r="T500" s="95"/>
      <c r="U500" s="95"/>
      <c r="V500" s="95"/>
      <c r="W500" s="95"/>
      <c r="X500" s="95"/>
      <c r="CK500" s="83">
        <f t="shared" si="171"/>
        <v>0</v>
      </c>
      <c r="CL500" s="1">
        <f t="shared" si="168"/>
        <v>1131.3016216755746</v>
      </c>
      <c r="CM500" s="1">
        <f t="shared" si="169"/>
        <v>1131.3016216755746</v>
      </c>
      <c r="CN500" s="83">
        <f t="shared" si="170"/>
        <v>0</v>
      </c>
      <c r="CO500" s="74" t="str">
        <f t="shared" si="167"/>
        <v/>
      </c>
    </row>
    <row r="501" spans="1:93" x14ac:dyDescent="0.35">
      <c r="A501" s="95"/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6"/>
      <c r="P501" s="96"/>
      <c r="Q501" s="95"/>
      <c r="R501" s="95"/>
      <c r="S501" s="95"/>
      <c r="T501" s="95"/>
      <c r="U501" s="95"/>
      <c r="V501" s="95"/>
      <c r="W501" s="95"/>
      <c r="X501" s="95"/>
      <c r="CK501" s="83">
        <f t="shared" si="171"/>
        <v>0</v>
      </c>
      <c r="CL501" s="1">
        <f t="shared" si="168"/>
        <v>1131.3016216755746</v>
      </c>
      <c r="CM501" s="1">
        <f t="shared" si="169"/>
        <v>1131.3016216755746</v>
      </c>
      <c r="CN501" s="83">
        <f t="shared" si="170"/>
        <v>0</v>
      </c>
      <c r="CO501" s="74" t="str">
        <f t="shared" si="167"/>
        <v/>
      </c>
    </row>
    <row r="502" spans="1:93" x14ac:dyDescent="0.35">
      <c r="A502" s="95"/>
      <c r="B502" s="95"/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6"/>
      <c r="P502" s="96"/>
      <c r="Q502" s="95"/>
      <c r="R502" s="95"/>
      <c r="S502" s="95"/>
      <c r="T502" s="95"/>
      <c r="U502" s="95"/>
      <c r="V502" s="95"/>
      <c r="W502" s="95"/>
      <c r="X502" s="95"/>
      <c r="CK502" s="83">
        <f t="shared" si="171"/>
        <v>0</v>
      </c>
      <c r="CL502" s="1">
        <f t="shared" si="168"/>
        <v>1131.3016216755746</v>
      </c>
      <c r="CM502" s="1">
        <f t="shared" si="169"/>
        <v>1131.3016216755746</v>
      </c>
      <c r="CN502" s="83">
        <f t="shared" si="170"/>
        <v>0</v>
      </c>
      <c r="CO502" s="74" t="str">
        <f t="shared" si="167"/>
        <v/>
      </c>
    </row>
    <row r="503" spans="1:93" x14ac:dyDescent="0.35">
      <c r="A503" s="95"/>
      <c r="B503" s="95"/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6"/>
      <c r="P503" s="96"/>
      <c r="Q503" s="95"/>
      <c r="R503" s="95"/>
      <c r="S503" s="95"/>
      <c r="T503" s="95"/>
      <c r="U503" s="95"/>
      <c r="V503" s="95"/>
      <c r="W503" s="95"/>
      <c r="X503" s="95"/>
      <c r="CK503" s="83">
        <f t="shared" si="171"/>
        <v>0</v>
      </c>
      <c r="CL503" s="1">
        <f t="shared" si="168"/>
        <v>1131.3016216755746</v>
      </c>
      <c r="CM503" s="1">
        <f t="shared" si="169"/>
        <v>1131.3016216755746</v>
      </c>
      <c r="CN503" s="83">
        <f t="shared" si="170"/>
        <v>0</v>
      </c>
      <c r="CO503" s="74" t="str">
        <f t="shared" si="167"/>
        <v/>
      </c>
    </row>
    <row r="504" spans="1:93" x14ac:dyDescent="0.35">
      <c r="A504" s="95"/>
      <c r="B504" s="95"/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6"/>
      <c r="P504" s="96"/>
      <c r="Q504" s="95"/>
      <c r="R504" s="95"/>
      <c r="S504" s="95"/>
      <c r="T504" s="95"/>
      <c r="U504" s="95"/>
      <c r="V504" s="95"/>
      <c r="W504" s="95"/>
      <c r="X504" s="95"/>
      <c r="CK504" s="83">
        <f t="shared" si="171"/>
        <v>0</v>
      </c>
      <c r="CL504" s="1">
        <f t="shared" si="168"/>
        <v>1131.3016216755746</v>
      </c>
      <c r="CM504" s="1">
        <f t="shared" si="169"/>
        <v>1131.3016216755746</v>
      </c>
      <c r="CN504" s="83">
        <f t="shared" si="170"/>
        <v>0</v>
      </c>
      <c r="CO504" s="74" t="str">
        <f t="shared" si="167"/>
        <v/>
      </c>
    </row>
    <row r="505" spans="1:93" x14ac:dyDescent="0.35">
      <c r="A505" s="95"/>
      <c r="B505" s="95"/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6"/>
      <c r="P505" s="96"/>
      <c r="Q505" s="95"/>
      <c r="R505" s="95"/>
      <c r="S505" s="95"/>
      <c r="T505" s="95"/>
      <c r="U505" s="95"/>
      <c r="V505" s="95"/>
      <c r="W505" s="95"/>
      <c r="X505" s="95"/>
      <c r="CK505" s="83">
        <f t="shared" si="171"/>
        <v>0</v>
      </c>
      <c r="CL505" s="1">
        <f t="shared" si="168"/>
        <v>1131.3016216755746</v>
      </c>
      <c r="CM505" s="1">
        <f t="shared" si="169"/>
        <v>1131.3016216755746</v>
      </c>
      <c r="CN505" s="83">
        <f t="shared" si="170"/>
        <v>0</v>
      </c>
      <c r="CO505" s="74" t="str">
        <f t="shared" si="167"/>
        <v/>
      </c>
    </row>
    <row r="506" spans="1:93" x14ac:dyDescent="0.35">
      <c r="A506" s="95"/>
      <c r="B506" s="95"/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6"/>
      <c r="P506" s="96"/>
      <c r="Q506" s="95"/>
      <c r="R506" s="95"/>
      <c r="S506" s="95"/>
      <c r="T506" s="95"/>
      <c r="U506" s="95"/>
      <c r="V506" s="95"/>
      <c r="W506" s="95"/>
      <c r="X506" s="95"/>
      <c r="CK506" s="83">
        <f t="shared" si="171"/>
        <v>0</v>
      </c>
      <c r="CL506" s="1">
        <f t="shared" si="168"/>
        <v>1131.3016216755746</v>
      </c>
      <c r="CM506" s="1">
        <f t="shared" si="169"/>
        <v>1131.3016216755746</v>
      </c>
      <c r="CN506" s="83">
        <f t="shared" si="170"/>
        <v>0</v>
      </c>
      <c r="CO506" s="74" t="str">
        <f t="shared" si="167"/>
        <v/>
      </c>
    </row>
    <row r="507" spans="1:93" x14ac:dyDescent="0.35">
      <c r="A507" s="95"/>
      <c r="B507" s="95"/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6"/>
      <c r="P507" s="96"/>
      <c r="Q507" s="95"/>
      <c r="R507" s="95"/>
      <c r="S507" s="95"/>
      <c r="T507" s="95"/>
      <c r="U507" s="95"/>
      <c r="V507" s="95"/>
      <c r="W507" s="95"/>
      <c r="X507" s="95"/>
      <c r="CK507" s="83">
        <f t="shared" si="171"/>
        <v>0</v>
      </c>
      <c r="CL507" s="1">
        <f t="shared" si="168"/>
        <v>1131.3016216755746</v>
      </c>
      <c r="CM507" s="1">
        <f t="shared" si="169"/>
        <v>1131.3016216755746</v>
      </c>
      <c r="CN507" s="83">
        <f t="shared" si="170"/>
        <v>0</v>
      </c>
      <c r="CO507" s="74" t="str">
        <f t="shared" si="167"/>
        <v/>
      </c>
    </row>
    <row r="508" spans="1:93" x14ac:dyDescent="0.35">
      <c r="A508" s="95"/>
      <c r="B508" s="95"/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6"/>
      <c r="P508" s="96"/>
      <c r="Q508" s="95"/>
      <c r="R508" s="95"/>
      <c r="S508" s="95"/>
      <c r="T508" s="95"/>
      <c r="U508" s="95"/>
      <c r="V508" s="95"/>
      <c r="W508" s="95"/>
      <c r="X508" s="95"/>
      <c r="CK508" s="83">
        <f t="shared" si="171"/>
        <v>0</v>
      </c>
      <c r="CL508" s="1">
        <f t="shared" si="168"/>
        <v>1131.3016216755746</v>
      </c>
      <c r="CM508" s="1">
        <f t="shared" si="169"/>
        <v>1131.3016216755746</v>
      </c>
      <c r="CN508" s="83">
        <f t="shared" si="170"/>
        <v>0</v>
      </c>
      <c r="CO508" s="74" t="str">
        <f t="shared" si="167"/>
        <v/>
      </c>
    </row>
    <row r="509" spans="1:93" x14ac:dyDescent="0.35">
      <c r="A509" s="95"/>
      <c r="B509" s="95"/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6"/>
      <c r="P509" s="96"/>
      <c r="Q509" s="95"/>
      <c r="R509" s="95"/>
      <c r="S509" s="95"/>
      <c r="T509" s="95"/>
      <c r="U509" s="95"/>
      <c r="V509" s="95"/>
      <c r="W509" s="95"/>
      <c r="X509" s="95"/>
      <c r="CK509" s="83">
        <f t="shared" si="171"/>
        <v>0</v>
      </c>
      <c r="CL509" s="1">
        <f t="shared" si="168"/>
        <v>1131.3016216755746</v>
      </c>
      <c r="CM509" s="1">
        <f t="shared" si="169"/>
        <v>1131.3016216755746</v>
      </c>
      <c r="CN509" s="83">
        <f t="shared" si="170"/>
        <v>0</v>
      </c>
      <c r="CO509" s="74" t="str">
        <f t="shared" si="167"/>
        <v/>
      </c>
    </row>
    <row r="510" spans="1:93" x14ac:dyDescent="0.35">
      <c r="A510" s="95"/>
      <c r="B510" s="95"/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6"/>
      <c r="P510" s="96"/>
      <c r="Q510" s="95"/>
      <c r="R510" s="95"/>
      <c r="S510" s="95"/>
      <c r="T510" s="95"/>
      <c r="U510" s="95"/>
      <c r="V510" s="95"/>
      <c r="W510" s="95"/>
      <c r="X510" s="95"/>
      <c r="CK510" s="83">
        <f t="shared" si="171"/>
        <v>0</v>
      </c>
      <c r="CL510" s="1">
        <f t="shared" si="168"/>
        <v>1131.3016216755746</v>
      </c>
      <c r="CM510" s="1">
        <f t="shared" si="169"/>
        <v>1131.3016216755746</v>
      </c>
      <c r="CN510" s="83">
        <f t="shared" si="170"/>
        <v>0</v>
      </c>
      <c r="CO510" s="74" t="str">
        <f t="shared" si="167"/>
        <v/>
      </c>
    </row>
    <row r="511" spans="1:93" x14ac:dyDescent="0.35">
      <c r="A511" s="95"/>
      <c r="B511" s="95"/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6"/>
      <c r="P511" s="96"/>
      <c r="Q511" s="95"/>
      <c r="R511" s="95"/>
      <c r="S511" s="95"/>
      <c r="T511" s="95"/>
      <c r="U511" s="95"/>
      <c r="V511" s="95"/>
      <c r="W511" s="95"/>
      <c r="X511" s="95"/>
      <c r="CK511" s="83">
        <f t="shared" si="171"/>
        <v>0</v>
      </c>
      <c r="CL511" s="1">
        <f t="shared" si="168"/>
        <v>1131.3016216755746</v>
      </c>
      <c r="CM511" s="1">
        <f t="shared" si="169"/>
        <v>1131.3016216755746</v>
      </c>
      <c r="CN511" s="83">
        <f t="shared" si="170"/>
        <v>0</v>
      </c>
      <c r="CO511" s="74" t="str">
        <f t="shared" si="167"/>
        <v/>
      </c>
    </row>
    <row r="512" spans="1:93" x14ac:dyDescent="0.35">
      <c r="A512" s="95"/>
      <c r="B512" s="95"/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6"/>
      <c r="P512" s="96"/>
      <c r="Q512" s="95"/>
      <c r="R512" s="95"/>
      <c r="S512" s="95"/>
      <c r="T512" s="95"/>
      <c r="U512" s="95"/>
      <c r="V512" s="95"/>
      <c r="W512" s="95"/>
      <c r="X512" s="95"/>
      <c r="CK512" s="83">
        <f t="shared" si="171"/>
        <v>0</v>
      </c>
      <c r="CL512" s="1">
        <f t="shared" si="168"/>
        <v>1131.3016216755746</v>
      </c>
      <c r="CM512" s="1">
        <f t="shared" si="169"/>
        <v>1131.3016216755746</v>
      </c>
      <c r="CN512" s="83">
        <f t="shared" si="170"/>
        <v>0</v>
      </c>
      <c r="CO512" s="74" t="str">
        <f t="shared" si="167"/>
        <v/>
      </c>
    </row>
    <row r="513" spans="1:93" x14ac:dyDescent="0.35">
      <c r="A513" s="95"/>
      <c r="B513" s="95"/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6"/>
      <c r="P513" s="96"/>
      <c r="Q513" s="95"/>
      <c r="R513" s="95"/>
      <c r="S513" s="95"/>
      <c r="T513" s="95"/>
      <c r="U513" s="95"/>
      <c r="V513" s="95"/>
      <c r="W513" s="95"/>
      <c r="X513" s="95"/>
      <c r="CK513" s="83">
        <f t="shared" si="171"/>
        <v>0</v>
      </c>
      <c r="CL513" s="1">
        <f t="shared" si="168"/>
        <v>1131.3016216755746</v>
      </c>
      <c r="CM513" s="1">
        <f t="shared" si="169"/>
        <v>1131.3016216755746</v>
      </c>
      <c r="CN513" s="83">
        <f t="shared" si="170"/>
        <v>0</v>
      </c>
      <c r="CO513" s="74" t="str">
        <f t="shared" si="167"/>
        <v/>
      </c>
    </row>
    <row r="514" spans="1:93" x14ac:dyDescent="0.35">
      <c r="A514" s="95"/>
      <c r="B514" s="95"/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6"/>
      <c r="P514" s="96"/>
      <c r="Q514" s="95"/>
      <c r="R514" s="95"/>
      <c r="S514" s="95"/>
      <c r="T514" s="95"/>
      <c r="U514" s="95"/>
      <c r="V514" s="95"/>
      <c r="W514" s="95"/>
      <c r="X514" s="95"/>
      <c r="CK514" s="83">
        <f t="shared" si="171"/>
        <v>0</v>
      </c>
      <c r="CL514" s="1">
        <f t="shared" si="168"/>
        <v>1131.3016216755746</v>
      </c>
      <c r="CM514" s="1">
        <f t="shared" si="169"/>
        <v>1131.3016216755746</v>
      </c>
      <c r="CN514" s="83">
        <f t="shared" si="170"/>
        <v>0</v>
      </c>
      <c r="CO514" s="74" t="str">
        <f t="shared" si="167"/>
        <v/>
      </c>
    </row>
    <row r="515" spans="1:93" x14ac:dyDescent="0.35">
      <c r="A515" s="95"/>
      <c r="B515" s="95"/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6"/>
      <c r="P515" s="96"/>
      <c r="Q515" s="95"/>
      <c r="R515" s="95"/>
      <c r="S515" s="95"/>
      <c r="T515" s="95"/>
      <c r="U515" s="95"/>
      <c r="V515" s="95"/>
      <c r="W515" s="95"/>
      <c r="X515" s="95"/>
      <c r="CK515" s="83">
        <f t="shared" si="171"/>
        <v>0</v>
      </c>
      <c r="CL515" s="1">
        <f t="shared" si="168"/>
        <v>1131.3016216755746</v>
      </c>
      <c r="CM515" s="1">
        <f t="shared" si="169"/>
        <v>1131.3016216755746</v>
      </c>
      <c r="CN515" s="83">
        <f t="shared" si="170"/>
        <v>0</v>
      </c>
      <c r="CO515" s="74" t="str">
        <f t="shared" si="167"/>
        <v/>
      </c>
    </row>
    <row r="516" spans="1:93" x14ac:dyDescent="0.35">
      <c r="A516" s="95"/>
      <c r="B516" s="95"/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6"/>
      <c r="P516" s="96"/>
      <c r="Q516" s="95"/>
      <c r="R516" s="95"/>
      <c r="S516" s="95"/>
      <c r="T516" s="95"/>
      <c r="U516" s="95"/>
      <c r="V516" s="95"/>
      <c r="W516" s="95"/>
      <c r="X516" s="95"/>
      <c r="CK516" s="83">
        <f t="shared" si="171"/>
        <v>0</v>
      </c>
      <c r="CL516" s="1">
        <f t="shared" si="168"/>
        <v>1131.3016216755746</v>
      </c>
      <c r="CM516" s="1">
        <f t="shared" si="169"/>
        <v>1131.3016216755746</v>
      </c>
      <c r="CN516" s="83">
        <f t="shared" si="170"/>
        <v>0</v>
      </c>
      <c r="CO516" s="74" t="str">
        <f t="shared" si="167"/>
        <v/>
      </c>
    </row>
    <row r="517" spans="1:93" x14ac:dyDescent="0.35">
      <c r="A517" s="95"/>
      <c r="B517" s="95"/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6"/>
      <c r="P517" s="96"/>
      <c r="Q517" s="95"/>
      <c r="R517" s="95"/>
      <c r="S517" s="95"/>
      <c r="T517" s="95"/>
      <c r="U517" s="95"/>
      <c r="V517" s="95"/>
      <c r="W517" s="95"/>
      <c r="X517" s="95"/>
      <c r="CK517" s="83">
        <f t="shared" si="171"/>
        <v>0</v>
      </c>
      <c r="CL517" s="1">
        <f t="shared" si="168"/>
        <v>1131.3016216755746</v>
      </c>
      <c r="CM517" s="1">
        <f t="shared" si="169"/>
        <v>1131.3016216755746</v>
      </c>
      <c r="CN517" s="83">
        <f t="shared" si="170"/>
        <v>0</v>
      </c>
      <c r="CO517" s="74" t="str">
        <f t="shared" si="167"/>
        <v/>
      </c>
    </row>
    <row r="518" spans="1:93" x14ac:dyDescent="0.35">
      <c r="A518" s="95"/>
      <c r="B518" s="95"/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6"/>
      <c r="P518" s="96"/>
      <c r="Q518" s="95"/>
      <c r="R518" s="95"/>
      <c r="S518" s="95"/>
      <c r="T518" s="95"/>
      <c r="U518" s="95"/>
      <c r="V518" s="95"/>
      <c r="W518" s="95"/>
      <c r="X518" s="95"/>
      <c r="CK518" s="83">
        <f t="shared" si="171"/>
        <v>0</v>
      </c>
      <c r="CL518" s="1">
        <f t="shared" si="168"/>
        <v>1131.3016216755746</v>
      </c>
      <c r="CM518" s="1">
        <f t="shared" si="169"/>
        <v>1131.3016216755746</v>
      </c>
      <c r="CN518" s="83">
        <f t="shared" si="170"/>
        <v>0</v>
      </c>
      <c r="CO518" s="74" t="str">
        <f t="shared" si="167"/>
        <v/>
      </c>
    </row>
    <row r="519" spans="1:93" x14ac:dyDescent="0.35">
      <c r="A519" s="95"/>
      <c r="B519" s="95"/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6"/>
      <c r="P519" s="96"/>
      <c r="Q519" s="95"/>
      <c r="R519" s="95"/>
      <c r="S519" s="95"/>
      <c r="T519" s="95"/>
      <c r="U519" s="95"/>
      <c r="V519" s="95"/>
      <c r="W519" s="95"/>
      <c r="X519" s="95"/>
      <c r="CK519" s="83">
        <f t="shared" si="171"/>
        <v>0</v>
      </c>
      <c r="CL519" s="1">
        <f t="shared" si="168"/>
        <v>1131.3016216755746</v>
      </c>
      <c r="CM519" s="1">
        <f t="shared" si="169"/>
        <v>1131.3016216755746</v>
      </c>
      <c r="CN519" s="83">
        <f t="shared" si="170"/>
        <v>0</v>
      </c>
      <c r="CO519" s="74" t="str">
        <f t="shared" si="167"/>
        <v/>
      </c>
    </row>
    <row r="520" spans="1:93" x14ac:dyDescent="0.35">
      <c r="A520" s="95"/>
      <c r="B520" s="95"/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6"/>
      <c r="P520" s="96"/>
      <c r="Q520" s="95"/>
      <c r="R520" s="95"/>
      <c r="S520" s="95"/>
      <c r="T520" s="95"/>
      <c r="U520" s="95"/>
      <c r="V520" s="95"/>
      <c r="W520" s="95"/>
      <c r="X520" s="95"/>
      <c r="CK520" s="83">
        <f t="shared" si="171"/>
        <v>0</v>
      </c>
      <c r="CL520" s="1">
        <f t="shared" si="168"/>
        <v>1131.3016216755746</v>
      </c>
      <c r="CM520" s="1">
        <f t="shared" si="169"/>
        <v>1131.3016216755746</v>
      </c>
      <c r="CN520" s="83">
        <f t="shared" si="170"/>
        <v>0</v>
      </c>
      <c r="CO520" s="74" t="str">
        <f t="shared" si="167"/>
        <v/>
      </c>
    </row>
    <row r="521" spans="1:93" x14ac:dyDescent="0.35">
      <c r="A521" s="95"/>
      <c r="B521" s="95"/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6"/>
      <c r="P521" s="96"/>
      <c r="Q521" s="95"/>
      <c r="R521" s="95"/>
      <c r="S521" s="95"/>
      <c r="T521" s="95"/>
      <c r="U521" s="95"/>
      <c r="V521" s="95"/>
      <c r="W521" s="95"/>
      <c r="X521" s="95"/>
      <c r="CK521" s="83">
        <f t="shared" si="171"/>
        <v>0</v>
      </c>
      <c r="CL521" s="1">
        <f t="shared" si="168"/>
        <v>1131.3016216755746</v>
      </c>
      <c r="CM521" s="1">
        <f t="shared" si="169"/>
        <v>1131.3016216755746</v>
      </c>
      <c r="CN521" s="83">
        <f t="shared" si="170"/>
        <v>0</v>
      </c>
      <c r="CO521" s="74" t="str">
        <f t="shared" si="167"/>
        <v/>
      </c>
    </row>
    <row r="522" spans="1:93" x14ac:dyDescent="0.35">
      <c r="A522" s="95"/>
      <c r="B522" s="95"/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6"/>
      <c r="P522" s="96"/>
      <c r="Q522" s="95"/>
      <c r="R522" s="95"/>
      <c r="S522" s="95"/>
      <c r="T522" s="95"/>
      <c r="U522" s="95"/>
      <c r="V522" s="95"/>
      <c r="W522" s="95"/>
      <c r="X522" s="95"/>
      <c r="CK522" s="83">
        <f t="shared" si="171"/>
        <v>0</v>
      </c>
      <c r="CL522" s="1">
        <f t="shared" si="168"/>
        <v>1131.3016216755746</v>
      </c>
      <c r="CM522" s="1">
        <f t="shared" si="169"/>
        <v>1131.3016216755746</v>
      </c>
      <c r="CN522" s="83">
        <f t="shared" si="170"/>
        <v>0</v>
      </c>
      <c r="CO522" s="74" t="str">
        <f t="shared" si="167"/>
        <v/>
      </c>
    </row>
    <row r="523" spans="1:93" x14ac:dyDescent="0.35">
      <c r="A523" s="95"/>
      <c r="B523" s="95"/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6"/>
      <c r="P523" s="96"/>
      <c r="Q523" s="95"/>
      <c r="R523" s="95"/>
      <c r="S523" s="95"/>
      <c r="T523" s="95"/>
      <c r="U523" s="95"/>
      <c r="V523" s="95"/>
      <c r="W523" s="95"/>
      <c r="X523" s="95"/>
      <c r="CK523" s="83">
        <f t="shared" si="171"/>
        <v>0</v>
      </c>
      <c r="CL523" s="1">
        <f t="shared" si="168"/>
        <v>1131.3016216755746</v>
      </c>
      <c r="CM523" s="1">
        <f t="shared" si="169"/>
        <v>1131.3016216755746</v>
      </c>
      <c r="CN523" s="83">
        <f t="shared" si="170"/>
        <v>0</v>
      </c>
      <c r="CO523" s="74" t="str">
        <f t="shared" si="167"/>
        <v/>
      </c>
    </row>
    <row r="524" spans="1:93" x14ac:dyDescent="0.35">
      <c r="A524" s="95"/>
      <c r="B524" s="95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6"/>
      <c r="P524" s="96"/>
      <c r="Q524" s="95"/>
      <c r="R524" s="95"/>
      <c r="S524" s="95"/>
      <c r="T524" s="95"/>
      <c r="U524" s="95"/>
      <c r="V524" s="95"/>
      <c r="W524" s="95"/>
      <c r="X524" s="95"/>
      <c r="CK524" s="83">
        <f t="shared" si="171"/>
        <v>0</v>
      </c>
      <c r="CL524" s="1">
        <f t="shared" si="168"/>
        <v>1131.3016216755746</v>
      </c>
      <c r="CM524" s="1">
        <f t="shared" si="169"/>
        <v>1131.3016216755746</v>
      </c>
      <c r="CN524" s="83">
        <f t="shared" si="170"/>
        <v>0</v>
      </c>
      <c r="CO524" s="74" t="str">
        <f t="shared" si="167"/>
        <v/>
      </c>
    </row>
    <row r="525" spans="1:93" x14ac:dyDescent="0.35">
      <c r="A525" s="95"/>
      <c r="B525" s="95"/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6"/>
      <c r="P525" s="96"/>
      <c r="Q525" s="95"/>
      <c r="R525" s="95"/>
      <c r="S525" s="95"/>
      <c r="T525" s="95"/>
      <c r="U525" s="95"/>
      <c r="V525" s="95"/>
      <c r="W525" s="95"/>
      <c r="X525" s="95"/>
      <c r="CK525" s="83">
        <f t="shared" si="171"/>
        <v>0</v>
      </c>
      <c r="CL525" s="1">
        <f t="shared" si="168"/>
        <v>1131.3016216755746</v>
      </c>
      <c r="CM525" s="1">
        <f t="shared" si="169"/>
        <v>1131.3016216755746</v>
      </c>
      <c r="CN525" s="83">
        <f t="shared" si="170"/>
        <v>0</v>
      </c>
      <c r="CO525" s="74" t="str">
        <f t="shared" si="167"/>
        <v/>
      </c>
    </row>
    <row r="526" spans="1:93" x14ac:dyDescent="0.35">
      <c r="A526" s="95"/>
      <c r="B526" s="95"/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6"/>
      <c r="P526" s="96"/>
      <c r="Q526" s="95"/>
      <c r="R526" s="95"/>
      <c r="S526" s="95"/>
      <c r="T526" s="95"/>
      <c r="U526" s="95"/>
      <c r="V526" s="95"/>
      <c r="W526" s="95"/>
      <c r="X526" s="95"/>
      <c r="CK526" s="83">
        <f t="shared" si="171"/>
        <v>0</v>
      </c>
      <c r="CL526" s="1">
        <f t="shared" si="168"/>
        <v>1131.3016216755746</v>
      </c>
      <c r="CM526" s="1">
        <f t="shared" si="169"/>
        <v>1131.3016216755746</v>
      </c>
      <c r="CN526" s="83">
        <f t="shared" si="170"/>
        <v>0</v>
      </c>
      <c r="CO526" s="74" t="str">
        <f t="shared" si="167"/>
        <v/>
      </c>
    </row>
    <row r="527" spans="1:93" x14ac:dyDescent="0.35">
      <c r="A527" s="95"/>
      <c r="B527" s="95"/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6"/>
      <c r="P527" s="96"/>
      <c r="Q527" s="95"/>
      <c r="R527" s="95"/>
      <c r="S527" s="95"/>
      <c r="T527" s="95"/>
      <c r="U527" s="95"/>
      <c r="V527" s="95"/>
      <c r="W527" s="95"/>
      <c r="X527" s="95"/>
      <c r="CK527" s="83">
        <f t="shared" si="171"/>
        <v>0</v>
      </c>
      <c r="CL527" s="1">
        <f t="shared" si="168"/>
        <v>1131.3016216755746</v>
      </c>
      <c r="CM527" s="1">
        <f t="shared" si="169"/>
        <v>1131.3016216755746</v>
      </c>
      <c r="CN527" s="83">
        <f t="shared" si="170"/>
        <v>0</v>
      </c>
      <c r="CO527" s="74" t="str">
        <f t="shared" si="167"/>
        <v/>
      </c>
    </row>
    <row r="528" spans="1:93" x14ac:dyDescent="0.35">
      <c r="A528" s="95"/>
      <c r="B528" s="95"/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6"/>
      <c r="P528" s="96"/>
      <c r="Q528" s="95"/>
      <c r="R528" s="95"/>
      <c r="S528" s="95"/>
      <c r="T528" s="95"/>
      <c r="U528" s="95"/>
      <c r="V528" s="95"/>
      <c r="W528" s="95"/>
      <c r="X528" s="95"/>
      <c r="CK528" s="83">
        <f t="shared" si="171"/>
        <v>0</v>
      </c>
      <c r="CL528" s="1">
        <f t="shared" si="168"/>
        <v>1131.3016216755746</v>
      </c>
      <c r="CM528" s="1">
        <f t="shared" si="169"/>
        <v>1131.3016216755746</v>
      </c>
      <c r="CN528" s="83">
        <f t="shared" si="170"/>
        <v>0</v>
      </c>
      <c r="CO528" s="74" t="str">
        <f t="shared" si="167"/>
        <v/>
      </c>
    </row>
    <row r="529" spans="1:93" x14ac:dyDescent="0.35">
      <c r="A529" s="95"/>
      <c r="B529" s="95"/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6"/>
      <c r="P529" s="96"/>
      <c r="Q529" s="95"/>
      <c r="R529" s="95"/>
      <c r="S529" s="95"/>
      <c r="T529" s="95"/>
      <c r="U529" s="95"/>
      <c r="V529" s="95"/>
      <c r="W529" s="95"/>
      <c r="X529" s="95"/>
      <c r="CK529" s="83">
        <f t="shared" si="171"/>
        <v>0</v>
      </c>
      <c r="CL529" s="1">
        <f t="shared" si="168"/>
        <v>1131.3016216755746</v>
      </c>
      <c r="CM529" s="1">
        <f t="shared" si="169"/>
        <v>1131.3016216755746</v>
      </c>
      <c r="CN529" s="83">
        <f t="shared" si="170"/>
        <v>0</v>
      </c>
      <c r="CO529" s="74" t="str">
        <f t="shared" si="167"/>
        <v/>
      </c>
    </row>
    <row r="530" spans="1:93" x14ac:dyDescent="0.35">
      <c r="A530" s="95"/>
      <c r="B530" s="95"/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6"/>
      <c r="P530" s="96"/>
      <c r="Q530" s="95"/>
      <c r="R530" s="95"/>
      <c r="S530" s="95"/>
      <c r="T530" s="95"/>
      <c r="U530" s="95"/>
      <c r="V530" s="95"/>
      <c r="W530" s="95"/>
      <c r="X530" s="95"/>
      <c r="CK530" s="83">
        <f t="shared" si="171"/>
        <v>0</v>
      </c>
      <c r="CL530" s="1">
        <f t="shared" si="168"/>
        <v>1131.3016216755746</v>
      </c>
      <c r="CM530" s="1">
        <f t="shared" si="169"/>
        <v>1131.3016216755746</v>
      </c>
      <c r="CN530" s="83">
        <f t="shared" si="170"/>
        <v>0</v>
      </c>
      <c r="CO530" s="74" t="str">
        <f t="shared" si="167"/>
        <v/>
      </c>
    </row>
    <row r="531" spans="1:93" x14ac:dyDescent="0.35">
      <c r="A531" s="95"/>
      <c r="B531" s="95"/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6"/>
      <c r="P531" s="96"/>
      <c r="Q531" s="95"/>
      <c r="R531" s="95"/>
      <c r="S531" s="95"/>
      <c r="T531" s="95"/>
      <c r="U531" s="95"/>
      <c r="V531" s="95"/>
      <c r="W531" s="95"/>
      <c r="X531" s="95"/>
      <c r="CK531" s="83">
        <f t="shared" si="171"/>
        <v>0</v>
      </c>
      <c r="CL531" s="1">
        <f t="shared" si="168"/>
        <v>1131.3016216755746</v>
      </c>
      <c r="CM531" s="1">
        <f t="shared" si="169"/>
        <v>1131.3016216755746</v>
      </c>
      <c r="CN531" s="83">
        <f t="shared" si="170"/>
        <v>0</v>
      </c>
      <c r="CO531" s="74" t="str">
        <f t="shared" si="167"/>
        <v/>
      </c>
    </row>
    <row r="532" spans="1:93" x14ac:dyDescent="0.35">
      <c r="A532" s="95"/>
      <c r="B532" s="95"/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6"/>
      <c r="P532" s="96"/>
      <c r="Q532" s="95"/>
      <c r="R532" s="95"/>
      <c r="S532" s="95"/>
      <c r="T532" s="95"/>
      <c r="U532" s="95"/>
      <c r="V532" s="95"/>
      <c r="W532" s="95"/>
      <c r="X532" s="95"/>
      <c r="CK532" s="83">
        <f t="shared" si="171"/>
        <v>0</v>
      </c>
      <c r="CL532" s="1">
        <f t="shared" si="168"/>
        <v>1131.3016216755746</v>
      </c>
      <c r="CM532" s="1">
        <f t="shared" si="169"/>
        <v>1131.3016216755746</v>
      </c>
      <c r="CN532" s="83">
        <f t="shared" si="170"/>
        <v>0</v>
      </c>
      <c r="CO532" s="74" t="str">
        <f t="shared" si="167"/>
        <v/>
      </c>
    </row>
    <row r="533" spans="1:93" x14ac:dyDescent="0.35">
      <c r="A533" s="95"/>
      <c r="B533" s="95"/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6"/>
      <c r="P533" s="96"/>
      <c r="Q533" s="95"/>
      <c r="R533" s="95"/>
      <c r="S533" s="95"/>
      <c r="T533" s="95"/>
      <c r="U533" s="95"/>
      <c r="V533" s="95"/>
      <c r="W533" s="95"/>
      <c r="X533" s="95"/>
      <c r="CK533" s="83">
        <f t="shared" si="171"/>
        <v>0</v>
      </c>
      <c r="CL533" s="1">
        <f t="shared" si="168"/>
        <v>1131.3016216755746</v>
      </c>
      <c r="CM533" s="1">
        <f t="shared" si="169"/>
        <v>1131.3016216755746</v>
      </c>
      <c r="CN533" s="83">
        <f t="shared" si="170"/>
        <v>0</v>
      </c>
      <c r="CO533" s="74" t="str">
        <f t="shared" si="167"/>
        <v/>
      </c>
    </row>
    <row r="534" spans="1:93" x14ac:dyDescent="0.35">
      <c r="A534" s="95"/>
      <c r="B534" s="95"/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6"/>
      <c r="P534" s="96"/>
      <c r="Q534" s="95"/>
      <c r="R534" s="95"/>
      <c r="S534" s="95"/>
      <c r="T534" s="95"/>
      <c r="U534" s="95"/>
      <c r="V534" s="95"/>
      <c r="W534" s="95"/>
      <c r="X534" s="95"/>
      <c r="CK534" s="83">
        <f t="shared" si="171"/>
        <v>0</v>
      </c>
      <c r="CL534" s="1">
        <f t="shared" si="168"/>
        <v>1131.3016216755746</v>
      </c>
      <c r="CM534" s="1">
        <f t="shared" si="169"/>
        <v>1131.3016216755746</v>
      </c>
      <c r="CN534" s="83">
        <f t="shared" si="170"/>
        <v>0</v>
      </c>
      <c r="CO534" s="74" t="str">
        <f t="shared" si="167"/>
        <v/>
      </c>
    </row>
    <row r="535" spans="1:93" x14ac:dyDescent="0.35">
      <c r="A535" s="95"/>
      <c r="B535" s="95"/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6"/>
      <c r="P535" s="96"/>
      <c r="Q535" s="95"/>
      <c r="R535" s="95"/>
      <c r="S535" s="95"/>
      <c r="T535" s="95"/>
      <c r="U535" s="95"/>
      <c r="V535" s="95"/>
      <c r="W535" s="95"/>
      <c r="X535" s="95"/>
      <c r="CK535" s="83">
        <f t="shared" si="171"/>
        <v>0</v>
      </c>
      <c r="CL535" s="1">
        <f t="shared" si="168"/>
        <v>1131.3016216755746</v>
      </c>
      <c r="CM535" s="1">
        <f t="shared" si="169"/>
        <v>1131.3016216755746</v>
      </c>
      <c r="CN535" s="83">
        <f t="shared" si="170"/>
        <v>0</v>
      </c>
      <c r="CO535" s="74" t="str">
        <f t="shared" si="167"/>
        <v/>
      </c>
    </row>
    <row r="536" spans="1:93" x14ac:dyDescent="0.35">
      <c r="A536" s="95"/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6"/>
      <c r="P536" s="96"/>
      <c r="Q536" s="95"/>
      <c r="R536" s="95"/>
      <c r="S536" s="95"/>
      <c r="T536" s="95"/>
      <c r="U536" s="95"/>
      <c r="V536" s="95"/>
      <c r="W536" s="95"/>
      <c r="X536" s="95"/>
      <c r="CK536" s="83">
        <f t="shared" si="171"/>
        <v>0</v>
      </c>
      <c r="CL536" s="1">
        <f t="shared" si="168"/>
        <v>1131.3016216755746</v>
      </c>
      <c r="CM536" s="1">
        <f t="shared" si="169"/>
        <v>1131.3016216755746</v>
      </c>
      <c r="CN536" s="83">
        <f t="shared" si="170"/>
        <v>0</v>
      </c>
      <c r="CO536" s="74" t="str">
        <f t="shared" si="167"/>
        <v/>
      </c>
    </row>
    <row r="537" spans="1:93" x14ac:dyDescent="0.35">
      <c r="A537" s="95"/>
      <c r="B537" s="95"/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6"/>
      <c r="P537" s="96"/>
      <c r="Q537" s="95"/>
      <c r="R537" s="95"/>
      <c r="S537" s="95"/>
      <c r="T537" s="95"/>
      <c r="U537" s="95"/>
      <c r="V537" s="95"/>
      <c r="W537" s="95"/>
      <c r="X537" s="95"/>
      <c r="CK537" s="83">
        <f t="shared" si="171"/>
        <v>0</v>
      </c>
      <c r="CL537" s="1">
        <f t="shared" si="168"/>
        <v>1131.3016216755746</v>
      </c>
      <c r="CM537" s="1">
        <f t="shared" si="169"/>
        <v>1131.3016216755746</v>
      </c>
      <c r="CN537" s="83">
        <f t="shared" si="170"/>
        <v>0</v>
      </c>
      <c r="CO537" s="74" t="str">
        <f t="shared" si="167"/>
        <v/>
      </c>
    </row>
    <row r="538" spans="1:93" x14ac:dyDescent="0.35">
      <c r="A538" s="95"/>
      <c r="B538" s="95"/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6"/>
      <c r="P538" s="96"/>
      <c r="Q538" s="95"/>
      <c r="R538" s="95"/>
      <c r="S538" s="95"/>
      <c r="T538" s="95"/>
      <c r="U538" s="95"/>
      <c r="V538" s="95"/>
      <c r="W538" s="95"/>
      <c r="X538" s="95"/>
      <c r="CK538" s="83">
        <f t="shared" si="171"/>
        <v>0</v>
      </c>
      <c r="CL538" s="1">
        <f t="shared" si="168"/>
        <v>1131.3016216755746</v>
      </c>
      <c r="CM538" s="1">
        <f t="shared" si="169"/>
        <v>1131.3016216755746</v>
      </c>
      <c r="CN538" s="83">
        <f t="shared" si="170"/>
        <v>0</v>
      </c>
      <c r="CO538" s="74" t="str">
        <f t="shared" si="167"/>
        <v/>
      </c>
    </row>
    <row r="539" spans="1:93" x14ac:dyDescent="0.35">
      <c r="A539" s="95"/>
      <c r="B539" s="95"/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6"/>
      <c r="P539" s="96"/>
      <c r="Q539" s="95"/>
      <c r="R539" s="95"/>
      <c r="S539" s="95"/>
      <c r="T539" s="95"/>
      <c r="U539" s="95"/>
      <c r="V539" s="95"/>
      <c r="W539" s="95"/>
      <c r="X539" s="95"/>
      <c r="CK539" s="83">
        <f t="shared" si="171"/>
        <v>0</v>
      </c>
      <c r="CL539" s="1">
        <f t="shared" si="168"/>
        <v>1131.3016216755746</v>
      </c>
      <c r="CM539" s="1">
        <f t="shared" si="169"/>
        <v>1131.3016216755746</v>
      </c>
      <c r="CN539" s="83">
        <f t="shared" si="170"/>
        <v>0</v>
      </c>
      <c r="CO539" s="74" t="str">
        <f t="shared" ref="CO539:CO602" si="172">IF(CN538&lt;1,"",CO538+1)</f>
        <v/>
      </c>
    </row>
    <row r="540" spans="1:93" x14ac:dyDescent="0.35">
      <c r="A540" s="95"/>
      <c r="B540" s="95"/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6"/>
      <c r="P540" s="96"/>
      <c r="Q540" s="95"/>
      <c r="R540" s="95"/>
      <c r="S540" s="95"/>
      <c r="T540" s="95"/>
      <c r="U540" s="95"/>
      <c r="V540" s="95"/>
      <c r="W540" s="95"/>
      <c r="X540" s="95"/>
      <c r="CK540" s="83">
        <f t="shared" si="171"/>
        <v>0</v>
      </c>
      <c r="CL540" s="1">
        <f t="shared" si="168"/>
        <v>1131.3016216755746</v>
      </c>
      <c r="CM540" s="1">
        <f t="shared" si="169"/>
        <v>1131.3016216755746</v>
      </c>
      <c r="CN540" s="83">
        <f t="shared" si="170"/>
        <v>0</v>
      </c>
      <c r="CO540" s="74" t="str">
        <f t="shared" si="172"/>
        <v/>
      </c>
    </row>
    <row r="541" spans="1:93" x14ac:dyDescent="0.35">
      <c r="A541" s="95"/>
      <c r="B541" s="95"/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6"/>
      <c r="P541" s="96"/>
      <c r="Q541" s="95"/>
      <c r="R541" s="95"/>
      <c r="S541" s="95"/>
      <c r="T541" s="95"/>
      <c r="U541" s="95"/>
      <c r="V541" s="95"/>
      <c r="W541" s="95"/>
      <c r="X541" s="95"/>
      <c r="CK541" s="83">
        <f t="shared" si="171"/>
        <v>0</v>
      </c>
      <c r="CL541" s="1">
        <f t="shared" si="168"/>
        <v>1131.3016216755746</v>
      </c>
      <c r="CM541" s="1">
        <f t="shared" si="169"/>
        <v>1131.3016216755746</v>
      </c>
      <c r="CN541" s="83">
        <f t="shared" si="170"/>
        <v>0</v>
      </c>
      <c r="CO541" s="74" t="str">
        <f t="shared" si="172"/>
        <v/>
      </c>
    </row>
    <row r="542" spans="1:93" x14ac:dyDescent="0.35">
      <c r="A542" s="95"/>
      <c r="B542" s="95"/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6"/>
      <c r="P542" s="96"/>
      <c r="Q542" s="95"/>
      <c r="R542" s="95"/>
      <c r="S542" s="95"/>
      <c r="T542" s="95"/>
      <c r="U542" s="95"/>
      <c r="V542" s="95"/>
      <c r="W542" s="95"/>
      <c r="X542" s="95"/>
      <c r="CK542" s="83">
        <f t="shared" si="171"/>
        <v>0</v>
      </c>
      <c r="CL542" s="1">
        <f t="shared" si="168"/>
        <v>1131.3016216755746</v>
      </c>
      <c r="CM542" s="1">
        <f t="shared" si="169"/>
        <v>1131.3016216755746</v>
      </c>
      <c r="CN542" s="83">
        <f t="shared" si="170"/>
        <v>0</v>
      </c>
      <c r="CO542" s="74" t="str">
        <f t="shared" si="172"/>
        <v/>
      </c>
    </row>
    <row r="543" spans="1:93" x14ac:dyDescent="0.35">
      <c r="A543" s="95"/>
      <c r="B543" s="95"/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6"/>
      <c r="P543" s="96"/>
      <c r="Q543" s="95"/>
      <c r="R543" s="95"/>
      <c r="S543" s="95"/>
      <c r="T543" s="95"/>
      <c r="U543" s="95"/>
      <c r="V543" s="95"/>
      <c r="W543" s="95"/>
      <c r="X543" s="95"/>
      <c r="CK543" s="83">
        <f t="shared" si="171"/>
        <v>0</v>
      </c>
      <c r="CL543" s="1">
        <f t="shared" si="168"/>
        <v>1131.3016216755746</v>
      </c>
      <c r="CM543" s="1">
        <f t="shared" si="169"/>
        <v>1131.3016216755746</v>
      </c>
      <c r="CN543" s="83">
        <f t="shared" si="170"/>
        <v>0</v>
      </c>
      <c r="CO543" s="74" t="str">
        <f t="shared" si="172"/>
        <v/>
      </c>
    </row>
    <row r="544" spans="1:93" x14ac:dyDescent="0.35">
      <c r="A544" s="95"/>
      <c r="B544" s="95"/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6"/>
      <c r="P544" s="96"/>
      <c r="Q544" s="95"/>
      <c r="R544" s="95"/>
      <c r="S544" s="95"/>
      <c r="T544" s="95"/>
      <c r="U544" s="95"/>
      <c r="V544" s="95"/>
      <c r="W544" s="95"/>
      <c r="X544" s="95"/>
      <c r="CK544" s="83">
        <f t="shared" si="171"/>
        <v>0</v>
      </c>
      <c r="CL544" s="1">
        <f t="shared" si="168"/>
        <v>1131.3016216755746</v>
      </c>
      <c r="CM544" s="1">
        <f t="shared" si="169"/>
        <v>1131.3016216755746</v>
      </c>
      <c r="CN544" s="83">
        <f t="shared" si="170"/>
        <v>0</v>
      </c>
      <c r="CO544" s="74" t="str">
        <f t="shared" si="172"/>
        <v/>
      </c>
    </row>
    <row r="545" spans="1:93" x14ac:dyDescent="0.35">
      <c r="A545" s="95"/>
      <c r="B545" s="95"/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6"/>
      <c r="P545" s="96"/>
      <c r="Q545" s="95"/>
      <c r="R545" s="95"/>
      <c r="S545" s="95"/>
      <c r="T545" s="95"/>
      <c r="U545" s="95"/>
      <c r="V545" s="95"/>
      <c r="W545" s="95"/>
      <c r="X545" s="95"/>
      <c r="CK545" s="83">
        <f t="shared" si="171"/>
        <v>0</v>
      </c>
      <c r="CL545" s="1">
        <f t="shared" si="168"/>
        <v>1131.3016216755746</v>
      </c>
      <c r="CM545" s="1">
        <f t="shared" si="169"/>
        <v>1131.3016216755746</v>
      </c>
      <c r="CN545" s="83">
        <f t="shared" si="170"/>
        <v>0</v>
      </c>
      <c r="CO545" s="74" t="str">
        <f t="shared" si="172"/>
        <v/>
      </c>
    </row>
    <row r="546" spans="1:93" x14ac:dyDescent="0.35">
      <c r="A546" s="95"/>
      <c r="B546" s="95"/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6"/>
      <c r="P546" s="96"/>
      <c r="Q546" s="95"/>
      <c r="R546" s="95"/>
      <c r="S546" s="95"/>
      <c r="T546" s="95"/>
      <c r="U546" s="95"/>
      <c r="V546" s="95"/>
      <c r="W546" s="95"/>
      <c r="X546" s="95"/>
      <c r="CK546" s="83">
        <f t="shared" si="171"/>
        <v>0</v>
      </c>
      <c r="CL546" s="1">
        <f t="shared" si="168"/>
        <v>1131.3016216755746</v>
      </c>
      <c r="CM546" s="1">
        <f t="shared" si="169"/>
        <v>1131.3016216755746</v>
      </c>
      <c r="CN546" s="83">
        <f t="shared" si="170"/>
        <v>0</v>
      </c>
      <c r="CO546" s="74" t="str">
        <f t="shared" si="172"/>
        <v/>
      </c>
    </row>
    <row r="547" spans="1:93" x14ac:dyDescent="0.35">
      <c r="A547" s="95"/>
      <c r="B547" s="95"/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6"/>
      <c r="P547" s="96"/>
      <c r="Q547" s="95"/>
      <c r="R547" s="95"/>
      <c r="S547" s="95"/>
      <c r="T547" s="95"/>
      <c r="U547" s="95"/>
      <c r="V547" s="95"/>
      <c r="W547" s="95"/>
      <c r="X547" s="95"/>
      <c r="CK547" s="83">
        <f t="shared" si="171"/>
        <v>0</v>
      </c>
      <c r="CL547" s="1">
        <f t="shared" si="168"/>
        <v>1131.3016216755746</v>
      </c>
      <c r="CM547" s="1">
        <f t="shared" si="169"/>
        <v>1131.3016216755746</v>
      </c>
      <c r="CN547" s="83">
        <f t="shared" si="170"/>
        <v>0</v>
      </c>
      <c r="CO547" s="74" t="str">
        <f t="shared" si="172"/>
        <v/>
      </c>
    </row>
    <row r="548" spans="1:93" x14ac:dyDescent="0.35">
      <c r="A548" s="95"/>
      <c r="B548" s="95"/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6"/>
      <c r="P548" s="96"/>
      <c r="Q548" s="95"/>
      <c r="R548" s="95"/>
      <c r="S548" s="95"/>
      <c r="T548" s="95"/>
      <c r="U548" s="95"/>
      <c r="V548" s="95"/>
      <c r="W548" s="95"/>
      <c r="X548" s="95"/>
      <c r="CK548" s="83">
        <f t="shared" si="171"/>
        <v>0</v>
      </c>
      <c r="CL548" s="1">
        <f t="shared" si="168"/>
        <v>1131.3016216755746</v>
      </c>
      <c r="CM548" s="1">
        <f t="shared" si="169"/>
        <v>1131.3016216755746</v>
      </c>
      <c r="CN548" s="83">
        <f t="shared" si="170"/>
        <v>0</v>
      </c>
      <c r="CO548" s="74" t="str">
        <f t="shared" si="172"/>
        <v/>
      </c>
    </row>
    <row r="549" spans="1:93" x14ac:dyDescent="0.35">
      <c r="A549" s="95"/>
      <c r="B549" s="95"/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6"/>
      <c r="P549" s="96"/>
      <c r="Q549" s="95"/>
      <c r="R549" s="95"/>
      <c r="S549" s="95"/>
      <c r="T549" s="95"/>
      <c r="U549" s="95"/>
      <c r="V549" s="95"/>
      <c r="W549" s="95"/>
      <c r="X549" s="95"/>
      <c r="CK549" s="83">
        <f t="shared" si="171"/>
        <v>0</v>
      </c>
      <c r="CL549" s="1">
        <f t="shared" si="168"/>
        <v>1131.3016216755746</v>
      </c>
      <c r="CM549" s="1">
        <f t="shared" si="169"/>
        <v>1131.3016216755746</v>
      </c>
      <c r="CN549" s="83">
        <f t="shared" si="170"/>
        <v>0</v>
      </c>
      <c r="CO549" s="74" t="str">
        <f t="shared" si="172"/>
        <v/>
      </c>
    </row>
    <row r="550" spans="1:93" x14ac:dyDescent="0.35">
      <c r="A550" s="95"/>
      <c r="B550" s="95"/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6"/>
      <c r="P550" s="96"/>
      <c r="Q550" s="95"/>
      <c r="R550" s="95"/>
      <c r="S550" s="95"/>
      <c r="T550" s="95"/>
      <c r="U550" s="95"/>
      <c r="V550" s="95"/>
      <c r="W550" s="95"/>
      <c r="X550" s="95"/>
      <c r="CK550" s="83">
        <f t="shared" si="171"/>
        <v>0</v>
      </c>
      <c r="CL550" s="1">
        <f t="shared" si="168"/>
        <v>1131.3016216755746</v>
      </c>
      <c r="CM550" s="1">
        <f t="shared" si="169"/>
        <v>1131.3016216755746</v>
      </c>
      <c r="CN550" s="83">
        <f t="shared" si="170"/>
        <v>0</v>
      </c>
      <c r="CO550" s="74" t="str">
        <f t="shared" si="172"/>
        <v/>
      </c>
    </row>
    <row r="551" spans="1:93" x14ac:dyDescent="0.35">
      <c r="A551" s="95"/>
      <c r="B551" s="95"/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6"/>
      <c r="P551" s="96"/>
      <c r="Q551" s="95"/>
      <c r="R551" s="95"/>
      <c r="S551" s="95"/>
      <c r="T551" s="95"/>
      <c r="U551" s="95"/>
      <c r="V551" s="95"/>
      <c r="W551" s="95"/>
      <c r="X551" s="95"/>
      <c r="CK551" s="83">
        <f t="shared" si="171"/>
        <v>0</v>
      </c>
      <c r="CL551" s="1">
        <f t="shared" si="168"/>
        <v>1131.3016216755746</v>
      </c>
      <c r="CM551" s="1">
        <f t="shared" si="169"/>
        <v>1131.3016216755746</v>
      </c>
      <c r="CN551" s="83">
        <f t="shared" si="170"/>
        <v>0</v>
      </c>
      <c r="CO551" s="74" t="str">
        <f t="shared" si="172"/>
        <v/>
      </c>
    </row>
    <row r="552" spans="1:93" x14ac:dyDescent="0.35">
      <c r="A552" s="95"/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6"/>
      <c r="P552" s="96"/>
      <c r="Q552" s="95"/>
      <c r="R552" s="95"/>
      <c r="S552" s="95"/>
      <c r="T552" s="95"/>
      <c r="U552" s="95"/>
      <c r="V552" s="95"/>
      <c r="W552" s="95"/>
      <c r="X552" s="95"/>
      <c r="CK552" s="83">
        <f t="shared" si="171"/>
        <v>0</v>
      </c>
      <c r="CL552" s="1">
        <f t="shared" ref="CL552:CL615" si="173">$D$39/2</f>
        <v>1131.3016216755746</v>
      </c>
      <c r="CM552" s="1">
        <f t="shared" ref="CM552:CM615" si="174">CL552-CK552</f>
        <v>1131.3016216755746</v>
      </c>
      <c r="CN552" s="83">
        <f t="shared" ref="CN552:CN615" si="175">IF(CN551-CM552&lt;0,0,CN551-CM552)</f>
        <v>0</v>
      </c>
      <c r="CO552" s="74" t="str">
        <f t="shared" si="172"/>
        <v/>
      </c>
    </row>
    <row r="553" spans="1:93" x14ac:dyDescent="0.35">
      <c r="A553" s="95"/>
      <c r="B553" s="95"/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6"/>
      <c r="P553" s="96"/>
      <c r="Q553" s="95"/>
      <c r="R553" s="95"/>
      <c r="S553" s="95"/>
      <c r="T553" s="95"/>
      <c r="U553" s="95"/>
      <c r="V553" s="95"/>
      <c r="W553" s="95"/>
      <c r="X553" s="95"/>
      <c r="CK553" s="83">
        <f t="shared" ref="CK553:CK616" si="176">(CN552*($CK$37*13.85))/360</f>
        <v>0</v>
      </c>
      <c r="CL553" s="1">
        <f t="shared" si="173"/>
        <v>1131.3016216755746</v>
      </c>
      <c r="CM553" s="1">
        <f t="shared" si="174"/>
        <v>1131.3016216755746</v>
      </c>
      <c r="CN553" s="83">
        <f t="shared" si="175"/>
        <v>0</v>
      </c>
      <c r="CO553" s="74" t="str">
        <f t="shared" si="172"/>
        <v/>
      </c>
    </row>
    <row r="554" spans="1:93" x14ac:dyDescent="0.35">
      <c r="A554" s="95"/>
      <c r="B554" s="95"/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6"/>
      <c r="P554" s="96"/>
      <c r="Q554" s="95"/>
      <c r="R554" s="95"/>
      <c r="S554" s="95"/>
      <c r="T554" s="95"/>
      <c r="U554" s="95"/>
      <c r="V554" s="95"/>
      <c r="W554" s="95"/>
      <c r="X554" s="95"/>
      <c r="CK554" s="83">
        <f t="shared" si="176"/>
        <v>0</v>
      </c>
      <c r="CL554" s="1">
        <f t="shared" si="173"/>
        <v>1131.3016216755746</v>
      </c>
      <c r="CM554" s="1">
        <f t="shared" si="174"/>
        <v>1131.3016216755746</v>
      </c>
      <c r="CN554" s="83">
        <f t="shared" si="175"/>
        <v>0</v>
      </c>
      <c r="CO554" s="74" t="str">
        <f t="shared" si="172"/>
        <v/>
      </c>
    </row>
    <row r="555" spans="1:93" x14ac:dyDescent="0.35">
      <c r="A555" s="95"/>
      <c r="B555" s="95"/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6"/>
      <c r="P555" s="96"/>
      <c r="Q555" s="95"/>
      <c r="R555" s="95"/>
      <c r="S555" s="95"/>
      <c r="T555" s="95"/>
      <c r="U555" s="95"/>
      <c r="V555" s="95"/>
      <c r="W555" s="95"/>
      <c r="X555" s="95"/>
      <c r="CK555" s="83">
        <f t="shared" si="176"/>
        <v>0</v>
      </c>
      <c r="CL555" s="1">
        <f t="shared" si="173"/>
        <v>1131.3016216755746</v>
      </c>
      <c r="CM555" s="1">
        <f t="shared" si="174"/>
        <v>1131.3016216755746</v>
      </c>
      <c r="CN555" s="83">
        <f t="shared" si="175"/>
        <v>0</v>
      </c>
      <c r="CO555" s="74" t="str">
        <f t="shared" si="172"/>
        <v/>
      </c>
    </row>
    <row r="556" spans="1:93" x14ac:dyDescent="0.35">
      <c r="A556" s="95"/>
      <c r="B556" s="95"/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6"/>
      <c r="P556" s="96"/>
      <c r="Q556" s="95"/>
      <c r="R556" s="95"/>
      <c r="S556" s="95"/>
      <c r="T556" s="95"/>
      <c r="U556" s="95"/>
      <c r="V556" s="95"/>
      <c r="W556" s="95"/>
      <c r="X556" s="95"/>
      <c r="CK556" s="83">
        <f t="shared" si="176"/>
        <v>0</v>
      </c>
      <c r="CL556" s="1">
        <f t="shared" si="173"/>
        <v>1131.3016216755746</v>
      </c>
      <c r="CM556" s="1">
        <f t="shared" si="174"/>
        <v>1131.3016216755746</v>
      </c>
      <c r="CN556" s="83">
        <f t="shared" si="175"/>
        <v>0</v>
      </c>
      <c r="CO556" s="74" t="str">
        <f t="shared" si="172"/>
        <v/>
      </c>
    </row>
    <row r="557" spans="1:93" x14ac:dyDescent="0.35">
      <c r="A557" s="95"/>
      <c r="B557" s="95"/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6"/>
      <c r="P557" s="96"/>
      <c r="Q557" s="95"/>
      <c r="R557" s="95"/>
      <c r="S557" s="95"/>
      <c r="T557" s="95"/>
      <c r="U557" s="95"/>
      <c r="V557" s="95"/>
      <c r="W557" s="95"/>
      <c r="X557" s="95"/>
      <c r="CK557" s="83">
        <f t="shared" si="176"/>
        <v>0</v>
      </c>
      <c r="CL557" s="1">
        <f t="shared" si="173"/>
        <v>1131.3016216755746</v>
      </c>
      <c r="CM557" s="1">
        <f t="shared" si="174"/>
        <v>1131.3016216755746</v>
      </c>
      <c r="CN557" s="83">
        <f t="shared" si="175"/>
        <v>0</v>
      </c>
      <c r="CO557" s="74" t="str">
        <f t="shared" si="172"/>
        <v/>
      </c>
    </row>
    <row r="558" spans="1:93" x14ac:dyDescent="0.35">
      <c r="A558" s="95"/>
      <c r="B558" s="95"/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6"/>
      <c r="P558" s="96"/>
      <c r="Q558" s="95"/>
      <c r="R558" s="95"/>
      <c r="S558" s="95"/>
      <c r="T558" s="95"/>
      <c r="U558" s="95"/>
      <c r="V558" s="95"/>
      <c r="W558" s="95"/>
      <c r="X558" s="95"/>
      <c r="CK558" s="83">
        <f t="shared" si="176"/>
        <v>0</v>
      </c>
      <c r="CL558" s="1">
        <f t="shared" si="173"/>
        <v>1131.3016216755746</v>
      </c>
      <c r="CM558" s="1">
        <f t="shared" si="174"/>
        <v>1131.3016216755746</v>
      </c>
      <c r="CN558" s="83">
        <f t="shared" si="175"/>
        <v>0</v>
      </c>
      <c r="CO558" s="74" t="str">
        <f t="shared" si="172"/>
        <v/>
      </c>
    </row>
    <row r="559" spans="1:93" x14ac:dyDescent="0.35">
      <c r="A559" s="95"/>
      <c r="B559" s="95"/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6"/>
      <c r="P559" s="96"/>
      <c r="Q559" s="95"/>
      <c r="R559" s="95"/>
      <c r="S559" s="95"/>
      <c r="T559" s="95"/>
      <c r="U559" s="95"/>
      <c r="V559" s="95"/>
      <c r="W559" s="95"/>
      <c r="X559" s="95"/>
      <c r="CK559" s="83">
        <f t="shared" si="176"/>
        <v>0</v>
      </c>
      <c r="CL559" s="1">
        <f t="shared" si="173"/>
        <v>1131.3016216755746</v>
      </c>
      <c r="CM559" s="1">
        <f t="shared" si="174"/>
        <v>1131.3016216755746</v>
      </c>
      <c r="CN559" s="83">
        <f t="shared" si="175"/>
        <v>0</v>
      </c>
      <c r="CO559" s="74" t="str">
        <f t="shared" si="172"/>
        <v/>
      </c>
    </row>
    <row r="560" spans="1:93" x14ac:dyDescent="0.35">
      <c r="A560" s="95"/>
      <c r="B560" s="95"/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6"/>
      <c r="P560" s="96"/>
      <c r="Q560" s="95"/>
      <c r="R560" s="95"/>
      <c r="S560" s="95"/>
      <c r="T560" s="95"/>
      <c r="U560" s="95"/>
      <c r="V560" s="95"/>
      <c r="W560" s="95"/>
      <c r="X560" s="95"/>
      <c r="CK560" s="83">
        <f t="shared" si="176"/>
        <v>0</v>
      </c>
      <c r="CL560" s="1">
        <f t="shared" si="173"/>
        <v>1131.3016216755746</v>
      </c>
      <c r="CM560" s="1">
        <f t="shared" si="174"/>
        <v>1131.3016216755746</v>
      </c>
      <c r="CN560" s="83">
        <f t="shared" si="175"/>
        <v>0</v>
      </c>
      <c r="CO560" s="74" t="str">
        <f t="shared" si="172"/>
        <v/>
      </c>
    </row>
    <row r="561" spans="1:93" x14ac:dyDescent="0.35">
      <c r="A561" s="95"/>
      <c r="B561" s="95"/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6"/>
      <c r="P561" s="96"/>
      <c r="Q561" s="95"/>
      <c r="R561" s="95"/>
      <c r="S561" s="95"/>
      <c r="T561" s="95"/>
      <c r="U561" s="95"/>
      <c r="V561" s="95"/>
      <c r="W561" s="95"/>
      <c r="X561" s="95"/>
      <c r="CK561" s="83">
        <f t="shared" si="176"/>
        <v>0</v>
      </c>
      <c r="CL561" s="1">
        <f t="shared" si="173"/>
        <v>1131.3016216755746</v>
      </c>
      <c r="CM561" s="1">
        <f t="shared" si="174"/>
        <v>1131.3016216755746</v>
      </c>
      <c r="CN561" s="83">
        <f t="shared" si="175"/>
        <v>0</v>
      </c>
      <c r="CO561" s="74" t="str">
        <f t="shared" si="172"/>
        <v/>
      </c>
    </row>
    <row r="562" spans="1:93" x14ac:dyDescent="0.35">
      <c r="A562" s="95"/>
      <c r="B562" s="95"/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6"/>
      <c r="P562" s="96"/>
      <c r="Q562" s="95"/>
      <c r="R562" s="95"/>
      <c r="S562" s="95"/>
      <c r="T562" s="95"/>
      <c r="U562" s="95"/>
      <c r="V562" s="95"/>
      <c r="W562" s="95"/>
      <c r="X562" s="95"/>
      <c r="CK562" s="83">
        <f t="shared" si="176"/>
        <v>0</v>
      </c>
      <c r="CL562" s="1">
        <f t="shared" si="173"/>
        <v>1131.3016216755746</v>
      </c>
      <c r="CM562" s="1">
        <f t="shared" si="174"/>
        <v>1131.3016216755746</v>
      </c>
      <c r="CN562" s="83">
        <f t="shared" si="175"/>
        <v>0</v>
      </c>
      <c r="CO562" s="74" t="str">
        <f t="shared" si="172"/>
        <v/>
      </c>
    </row>
    <row r="563" spans="1:93" x14ac:dyDescent="0.35">
      <c r="A563" s="95"/>
      <c r="B563" s="95"/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6"/>
      <c r="P563" s="96"/>
      <c r="Q563" s="95"/>
      <c r="R563" s="95"/>
      <c r="S563" s="95"/>
      <c r="T563" s="95"/>
      <c r="U563" s="95"/>
      <c r="V563" s="95"/>
      <c r="W563" s="95"/>
      <c r="X563" s="95"/>
      <c r="CK563" s="83">
        <f t="shared" si="176"/>
        <v>0</v>
      </c>
      <c r="CL563" s="1">
        <f t="shared" si="173"/>
        <v>1131.3016216755746</v>
      </c>
      <c r="CM563" s="1">
        <f t="shared" si="174"/>
        <v>1131.3016216755746</v>
      </c>
      <c r="CN563" s="83">
        <f t="shared" si="175"/>
        <v>0</v>
      </c>
      <c r="CO563" s="74" t="str">
        <f t="shared" si="172"/>
        <v/>
      </c>
    </row>
    <row r="564" spans="1:93" x14ac:dyDescent="0.35">
      <c r="A564" s="95"/>
      <c r="B564" s="95"/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6"/>
      <c r="P564" s="96"/>
      <c r="Q564" s="95"/>
      <c r="R564" s="95"/>
      <c r="S564" s="95"/>
      <c r="T564" s="95"/>
      <c r="U564" s="95"/>
      <c r="V564" s="95"/>
      <c r="W564" s="95"/>
      <c r="X564" s="95"/>
      <c r="CK564" s="83">
        <f t="shared" si="176"/>
        <v>0</v>
      </c>
      <c r="CL564" s="1">
        <f t="shared" si="173"/>
        <v>1131.3016216755746</v>
      </c>
      <c r="CM564" s="1">
        <f t="shared" si="174"/>
        <v>1131.3016216755746</v>
      </c>
      <c r="CN564" s="83">
        <f t="shared" si="175"/>
        <v>0</v>
      </c>
      <c r="CO564" s="74" t="str">
        <f t="shared" si="172"/>
        <v/>
      </c>
    </row>
    <row r="565" spans="1:93" x14ac:dyDescent="0.35">
      <c r="A565" s="95"/>
      <c r="B565" s="95"/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6"/>
      <c r="P565" s="96"/>
      <c r="Q565" s="95"/>
      <c r="R565" s="95"/>
      <c r="S565" s="95"/>
      <c r="T565" s="95"/>
      <c r="U565" s="95"/>
      <c r="V565" s="95"/>
      <c r="W565" s="95"/>
      <c r="X565" s="95"/>
      <c r="CK565" s="83">
        <f t="shared" si="176"/>
        <v>0</v>
      </c>
      <c r="CL565" s="1">
        <f t="shared" si="173"/>
        <v>1131.3016216755746</v>
      </c>
      <c r="CM565" s="1">
        <f t="shared" si="174"/>
        <v>1131.3016216755746</v>
      </c>
      <c r="CN565" s="83">
        <f t="shared" si="175"/>
        <v>0</v>
      </c>
      <c r="CO565" s="74" t="str">
        <f t="shared" si="172"/>
        <v/>
      </c>
    </row>
    <row r="566" spans="1:93" x14ac:dyDescent="0.35">
      <c r="A566" s="95"/>
      <c r="B566" s="95"/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6"/>
      <c r="P566" s="96"/>
      <c r="Q566" s="95"/>
      <c r="R566" s="95"/>
      <c r="S566" s="95"/>
      <c r="T566" s="95"/>
      <c r="U566" s="95"/>
      <c r="V566" s="95"/>
      <c r="W566" s="95"/>
      <c r="X566" s="95"/>
      <c r="CK566" s="83">
        <f t="shared" si="176"/>
        <v>0</v>
      </c>
      <c r="CL566" s="1">
        <f t="shared" si="173"/>
        <v>1131.3016216755746</v>
      </c>
      <c r="CM566" s="1">
        <f t="shared" si="174"/>
        <v>1131.3016216755746</v>
      </c>
      <c r="CN566" s="83">
        <f t="shared" si="175"/>
        <v>0</v>
      </c>
      <c r="CO566" s="74" t="str">
        <f t="shared" si="172"/>
        <v/>
      </c>
    </row>
    <row r="567" spans="1:93" x14ac:dyDescent="0.35">
      <c r="A567" s="95"/>
      <c r="B567" s="95"/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6"/>
      <c r="P567" s="96"/>
      <c r="Q567" s="95"/>
      <c r="R567" s="95"/>
      <c r="S567" s="95"/>
      <c r="T567" s="95"/>
      <c r="U567" s="95"/>
      <c r="V567" s="95"/>
      <c r="W567" s="95"/>
      <c r="X567" s="95"/>
      <c r="CK567" s="83">
        <f t="shared" si="176"/>
        <v>0</v>
      </c>
      <c r="CL567" s="1">
        <f t="shared" si="173"/>
        <v>1131.3016216755746</v>
      </c>
      <c r="CM567" s="1">
        <f t="shared" si="174"/>
        <v>1131.3016216755746</v>
      </c>
      <c r="CN567" s="83">
        <f t="shared" si="175"/>
        <v>0</v>
      </c>
      <c r="CO567" s="74" t="str">
        <f t="shared" si="172"/>
        <v/>
      </c>
    </row>
    <row r="568" spans="1:93" x14ac:dyDescent="0.35">
      <c r="A568" s="95"/>
      <c r="B568" s="95"/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6"/>
      <c r="P568" s="96"/>
      <c r="Q568" s="95"/>
      <c r="R568" s="95"/>
      <c r="S568" s="95"/>
      <c r="T568" s="95"/>
      <c r="U568" s="95"/>
      <c r="V568" s="95"/>
      <c r="W568" s="95"/>
      <c r="X568" s="95"/>
      <c r="CK568" s="83">
        <f t="shared" si="176"/>
        <v>0</v>
      </c>
      <c r="CL568" s="1">
        <f t="shared" si="173"/>
        <v>1131.3016216755746</v>
      </c>
      <c r="CM568" s="1">
        <f t="shared" si="174"/>
        <v>1131.3016216755746</v>
      </c>
      <c r="CN568" s="83">
        <f t="shared" si="175"/>
        <v>0</v>
      </c>
      <c r="CO568" s="74" t="str">
        <f t="shared" si="172"/>
        <v/>
      </c>
    </row>
    <row r="569" spans="1:93" x14ac:dyDescent="0.35">
      <c r="A569" s="95"/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6"/>
      <c r="P569" s="96"/>
      <c r="Q569" s="95"/>
      <c r="R569" s="95"/>
      <c r="S569" s="95"/>
      <c r="T569" s="95"/>
      <c r="U569" s="95"/>
      <c r="V569" s="95"/>
      <c r="W569" s="95"/>
      <c r="X569" s="95"/>
      <c r="CK569" s="83">
        <f t="shared" si="176"/>
        <v>0</v>
      </c>
      <c r="CL569" s="1">
        <f t="shared" si="173"/>
        <v>1131.3016216755746</v>
      </c>
      <c r="CM569" s="1">
        <f t="shared" si="174"/>
        <v>1131.3016216755746</v>
      </c>
      <c r="CN569" s="83">
        <f t="shared" si="175"/>
        <v>0</v>
      </c>
      <c r="CO569" s="74" t="str">
        <f t="shared" si="172"/>
        <v/>
      </c>
    </row>
    <row r="570" spans="1:93" x14ac:dyDescent="0.35">
      <c r="A570" s="95"/>
      <c r="B570" s="95"/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6"/>
      <c r="P570" s="96"/>
      <c r="Q570" s="95"/>
      <c r="R570" s="95"/>
      <c r="S570" s="95"/>
      <c r="T570" s="95"/>
      <c r="U570" s="95"/>
      <c r="V570" s="95"/>
      <c r="W570" s="95"/>
      <c r="X570" s="95"/>
      <c r="CK570" s="83">
        <f t="shared" si="176"/>
        <v>0</v>
      </c>
      <c r="CL570" s="1">
        <f t="shared" si="173"/>
        <v>1131.3016216755746</v>
      </c>
      <c r="CM570" s="1">
        <f t="shared" si="174"/>
        <v>1131.3016216755746</v>
      </c>
      <c r="CN570" s="83">
        <f t="shared" si="175"/>
        <v>0</v>
      </c>
      <c r="CO570" s="74" t="str">
        <f t="shared" si="172"/>
        <v/>
      </c>
    </row>
    <row r="571" spans="1:93" x14ac:dyDescent="0.35">
      <c r="A571" s="95"/>
      <c r="B571" s="95"/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6"/>
      <c r="P571" s="96"/>
      <c r="Q571" s="95"/>
      <c r="R571" s="95"/>
      <c r="S571" s="95"/>
      <c r="T571" s="95"/>
      <c r="U571" s="95"/>
      <c r="V571" s="95"/>
      <c r="W571" s="95"/>
      <c r="X571" s="95"/>
      <c r="CK571" s="83">
        <f t="shared" si="176"/>
        <v>0</v>
      </c>
      <c r="CL571" s="1">
        <f t="shared" si="173"/>
        <v>1131.3016216755746</v>
      </c>
      <c r="CM571" s="1">
        <f t="shared" si="174"/>
        <v>1131.3016216755746</v>
      </c>
      <c r="CN571" s="83">
        <f t="shared" si="175"/>
        <v>0</v>
      </c>
      <c r="CO571" s="74" t="str">
        <f t="shared" si="172"/>
        <v/>
      </c>
    </row>
    <row r="572" spans="1:93" x14ac:dyDescent="0.35">
      <c r="A572" s="95"/>
      <c r="B572" s="95"/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6"/>
      <c r="P572" s="96"/>
      <c r="Q572" s="95"/>
      <c r="R572" s="95"/>
      <c r="S572" s="95"/>
      <c r="T572" s="95"/>
      <c r="U572" s="95"/>
      <c r="V572" s="95"/>
      <c r="W572" s="95"/>
      <c r="X572" s="95"/>
      <c r="CK572" s="83">
        <f t="shared" si="176"/>
        <v>0</v>
      </c>
      <c r="CL572" s="1">
        <f t="shared" si="173"/>
        <v>1131.3016216755746</v>
      </c>
      <c r="CM572" s="1">
        <f t="shared" si="174"/>
        <v>1131.3016216755746</v>
      </c>
      <c r="CN572" s="83">
        <f t="shared" si="175"/>
        <v>0</v>
      </c>
      <c r="CO572" s="74" t="str">
        <f t="shared" si="172"/>
        <v/>
      </c>
    </row>
    <row r="573" spans="1:93" x14ac:dyDescent="0.35">
      <c r="A573" s="95"/>
      <c r="B573" s="95"/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6"/>
      <c r="P573" s="96"/>
      <c r="Q573" s="95"/>
      <c r="R573" s="95"/>
      <c r="S573" s="95"/>
      <c r="T573" s="95"/>
      <c r="U573" s="95"/>
      <c r="V573" s="95"/>
      <c r="W573" s="95"/>
      <c r="X573" s="95"/>
      <c r="CK573" s="83">
        <f t="shared" si="176"/>
        <v>0</v>
      </c>
      <c r="CL573" s="1">
        <f t="shared" si="173"/>
        <v>1131.3016216755746</v>
      </c>
      <c r="CM573" s="1">
        <f t="shared" si="174"/>
        <v>1131.3016216755746</v>
      </c>
      <c r="CN573" s="83">
        <f t="shared" si="175"/>
        <v>0</v>
      </c>
      <c r="CO573" s="74" t="str">
        <f t="shared" si="172"/>
        <v/>
      </c>
    </row>
    <row r="574" spans="1:93" x14ac:dyDescent="0.35">
      <c r="A574" s="95"/>
      <c r="B574" s="95"/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6"/>
      <c r="P574" s="96"/>
      <c r="Q574" s="95"/>
      <c r="R574" s="95"/>
      <c r="S574" s="95"/>
      <c r="T574" s="95"/>
      <c r="U574" s="95"/>
      <c r="V574" s="95"/>
      <c r="W574" s="95"/>
      <c r="X574" s="95"/>
      <c r="CK574" s="83">
        <f t="shared" si="176"/>
        <v>0</v>
      </c>
      <c r="CL574" s="1">
        <f t="shared" si="173"/>
        <v>1131.3016216755746</v>
      </c>
      <c r="CM574" s="1">
        <f t="shared" si="174"/>
        <v>1131.3016216755746</v>
      </c>
      <c r="CN574" s="83">
        <f t="shared" si="175"/>
        <v>0</v>
      </c>
      <c r="CO574" s="74" t="str">
        <f t="shared" si="172"/>
        <v/>
      </c>
    </row>
    <row r="575" spans="1:93" x14ac:dyDescent="0.35">
      <c r="A575" s="95"/>
      <c r="B575" s="95"/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6"/>
      <c r="P575" s="96"/>
      <c r="Q575" s="95"/>
      <c r="R575" s="95"/>
      <c r="S575" s="95"/>
      <c r="T575" s="95"/>
      <c r="U575" s="95"/>
      <c r="V575" s="95"/>
      <c r="W575" s="95"/>
      <c r="X575" s="95"/>
      <c r="CK575" s="83">
        <f t="shared" si="176"/>
        <v>0</v>
      </c>
      <c r="CL575" s="1">
        <f t="shared" si="173"/>
        <v>1131.3016216755746</v>
      </c>
      <c r="CM575" s="1">
        <f t="shared" si="174"/>
        <v>1131.3016216755746</v>
      </c>
      <c r="CN575" s="83">
        <f t="shared" si="175"/>
        <v>0</v>
      </c>
      <c r="CO575" s="74" t="str">
        <f t="shared" si="172"/>
        <v/>
      </c>
    </row>
    <row r="576" spans="1:93" x14ac:dyDescent="0.35">
      <c r="A576" s="95"/>
      <c r="B576" s="95"/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6"/>
      <c r="P576" s="96"/>
      <c r="Q576" s="95"/>
      <c r="R576" s="95"/>
      <c r="S576" s="95"/>
      <c r="T576" s="95"/>
      <c r="U576" s="95"/>
      <c r="V576" s="95"/>
      <c r="W576" s="95"/>
      <c r="X576" s="95"/>
      <c r="CK576" s="83">
        <f t="shared" si="176"/>
        <v>0</v>
      </c>
      <c r="CL576" s="1">
        <f t="shared" si="173"/>
        <v>1131.3016216755746</v>
      </c>
      <c r="CM576" s="1">
        <f t="shared" si="174"/>
        <v>1131.3016216755746</v>
      </c>
      <c r="CN576" s="83">
        <f t="shared" si="175"/>
        <v>0</v>
      </c>
      <c r="CO576" s="74" t="str">
        <f t="shared" si="172"/>
        <v/>
      </c>
    </row>
    <row r="577" spans="1:93" x14ac:dyDescent="0.35">
      <c r="A577" s="95"/>
      <c r="B577" s="95"/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6"/>
      <c r="P577" s="96"/>
      <c r="Q577" s="95"/>
      <c r="R577" s="95"/>
      <c r="S577" s="95"/>
      <c r="T577" s="95"/>
      <c r="U577" s="95"/>
      <c r="V577" s="95"/>
      <c r="W577" s="95"/>
      <c r="X577" s="95"/>
      <c r="CK577" s="83">
        <f t="shared" si="176"/>
        <v>0</v>
      </c>
      <c r="CL577" s="1">
        <f t="shared" si="173"/>
        <v>1131.3016216755746</v>
      </c>
      <c r="CM577" s="1">
        <f t="shared" si="174"/>
        <v>1131.3016216755746</v>
      </c>
      <c r="CN577" s="83">
        <f t="shared" si="175"/>
        <v>0</v>
      </c>
      <c r="CO577" s="74" t="str">
        <f t="shared" si="172"/>
        <v/>
      </c>
    </row>
    <row r="578" spans="1:93" x14ac:dyDescent="0.35">
      <c r="A578" s="95"/>
      <c r="B578" s="95"/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6"/>
      <c r="P578" s="96"/>
      <c r="Q578" s="95"/>
      <c r="R578" s="95"/>
      <c r="S578" s="95"/>
      <c r="T578" s="95"/>
      <c r="U578" s="95"/>
      <c r="V578" s="95"/>
      <c r="W578" s="95"/>
      <c r="X578" s="95"/>
      <c r="CK578" s="83">
        <f t="shared" si="176"/>
        <v>0</v>
      </c>
      <c r="CL578" s="1">
        <f t="shared" si="173"/>
        <v>1131.3016216755746</v>
      </c>
      <c r="CM578" s="1">
        <f t="shared" si="174"/>
        <v>1131.3016216755746</v>
      </c>
      <c r="CN578" s="83">
        <f t="shared" si="175"/>
        <v>0</v>
      </c>
      <c r="CO578" s="74" t="str">
        <f t="shared" si="172"/>
        <v/>
      </c>
    </row>
    <row r="579" spans="1:93" x14ac:dyDescent="0.35">
      <c r="A579" s="95"/>
      <c r="B579" s="95"/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6"/>
      <c r="P579" s="96"/>
      <c r="Q579" s="95"/>
      <c r="R579" s="95"/>
      <c r="S579" s="95"/>
      <c r="T579" s="95"/>
      <c r="U579" s="95"/>
      <c r="V579" s="95"/>
      <c r="W579" s="95"/>
      <c r="X579" s="95"/>
      <c r="CK579" s="83">
        <f t="shared" si="176"/>
        <v>0</v>
      </c>
      <c r="CL579" s="1">
        <f t="shared" si="173"/>
        <v>1131.3016216755746</v>
      </c>
      <c r="CM579" s="1">
        <f t="shared" si="174"/>
        <v>1131.3016216755746</v>
      </c>
      <c r="CN579" s="83">
        <f t="shared" si="175"/>
        <v>0</v>
      </c>
      <c r="CO579" s="74" t="str">
        <f t="shared" si="172"/>
        <v/>
      </c>
    </row>
    <row r="580" spans="1:93" x14ac:dyDescent="0.35">
      <c r="A580" s="95"/>
      <c r="B580" s="95"/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6"/>
      <c r="P580" s="96"/>
      <c r="Q580" s="95"/>
      <c r="R580" s="95"/>
      <c r="S580" s="95"/>
      <c r="T580" s="95"/>
      <c r="U580" s="95"/>
      <c r="V580" s="95"/>
      <c r="W580" s="95"/>
      <c r="X580" s="95"/>
      <c r="CK580" s="83">
        <f t="shared" si="176"/>
        <v>0</v>
      </c>
      <c r="CL580" s="1">
        <f t="shared" si="173"/>
        <v>1131.3016216755746</v>
      </c>
      <c r="CM580" s="1">
        <f t="shared" si="174"/>
        <v>1131.3016216755746</v>
      </c>
      <c r="CN580" s="83">
        <f t="shared" si="175"/>
        <v>0</v>
      </c>
      <c r="CO580" s="74" t="str">
        <f t="shared" si="172"/>
        <v/>
      </c>
    </row>
    <row r="581" spans="1:93" x14ac:dyDescent="0.35">
      <c r="A581" s="95"/>
      <c r="B581" s="95"/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6"/>
      <c r="P581" s="96"/>
      <c r="Q581" s="95"/>
      <c r="R581" s="95"/>
      <c r="S581" s="95"/>
      <c r="T581" s="95"/>
      <c r="U581" s="95"/>
      <c r="V581" s="95"/>
      <c r="W581" s="95"/>
      <c r="X581" s="95"/>
      <c r="CK581" s="83">
        <f t="shared" si="176"/>
        <v>0</v>
      </c>
      <c r="CL581" s="1">
        <f t="shared" si="173"/>
        <v>1131.3016216755746</v>
      </c>
      <c r="CM581" s="1">
        <f t="shared" si="174"/>
        <v>1131.3016216755746</v>
      </c>
      <c r="CN581" s="83">
        <f t="shared" si="175"/>
        <v>0</v>
      </c>
      <c r="CO581" s="74" t="str">
        <f t="shared" si="172"/>
        <v/>
      </c>
    </row>
    <row r="582" spans="1:93" x14ac:dyDescent="0.35">
      <c r="A582" s="95"/>
      <c r="B582" s="95"/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6"/>
      <c r="P582" s="96"/>
      <c r="Q582" s="95"/>
      <c r="R582" s="95"/>
      <c r="S582" s="95"/>
      <c r="T582" s="95"/>
      <c r="U582" s="95"/>
      <c r="V582" s="95"/>
      <c r="W582" s="95"/>
      <c r="X582" s="95"/>
      <c r="CK582" s="83">
        <f t="shared" si="176"/>
        <v>0</v>
      </c>
      <c r="CL582" s="1">
        <f t="shared" si="173"/>
        <v>1131.3016216755746</v>
      </c>
      <c r="CM582" s="1">
        <f t="shared" si="174"/>
        <v>1131.3016216755746</v>
      </c>
      <c r="CN582" s="83">
        <f t="shared" si="175"/>
        <v>0</v>
      </c>
      <c r="CO582" s="74" t="str">
        <f t="shared" si="172"/>
        <v/>
      </c>
    </row>
    <row r="583" spans="1:93" x14ac:dyDescent="0.35">
      <c r="A583" s="95"/>
      <c r="B583" s="95"/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6"/>
      <c r="P583" s="96"/>
      <c r="Q583" s="95"/>
      <c r="R583" s="95"/>
      <c r="S583" s="95"/>
      <c r="T583" s="95"/>
      <c r="U583" s="95"/>
      <c r="V583" s="95"/>
      <c r="W583" s="95"/>
      <c r="X583" s="95"/>
      <c r="CK583" s="83">
        <f t="shared" si="176"/>
        <v>0</v>
      </c>
      <c r="CL583" s="1">
        <f t="shared" si="173"/>
        <v>1131.3016216755746</v>
      </c>
      <c r="CM583" s="1">
        <f t="shared" si="174"/>
        <v>1131.3016216755746</v>
      </c>
      <c r="CN583" s="83">
        <f t="shared" si="175"/>
        <v>0</v>
      </c>
      <c r="CO583" s="74" t="str">
        <f t="shared" si="172"/>
        <v/>
      </c>
    </row>
    <row r="584" spans="1:93" x14ac:dyDescent="0.35">
      <c r="A584" s="95"/>
      <c r="B584" s="95"/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6"/>
      <c r="P584" s="96"/>
      <c r="Q584" s="95"/>
      <c r="R584" s="95"/>
      <c r="S584" s="95"/>
      <c r="T584" s="95"/>
      <c r="U584" s="95"/>
      <c r="V584" s="95"/>
      <c r="W584" s="95"/>
      <c r="X584" s="95"/>
      <c r="CK584" s="83">
        <f t="shared" si="176"/>
        <v>0</v>
      </c>
      <c r="CL584" s="1">
        <f t="shared" si="173"/>
        <v>1131.3016216755746</v>
      </c>
      <c r="CM584" s="1">
        <f t="shared" si="174"/>
        <v>1131.3016216755746</v>
      </c>
      <c r="CN584" s="83">
        <f t="shared" si="175"/>
        <v>0</v>
      </c>
      <c r="CO584" s="74" t="str">
        <f t="shared" si="172"/>
        <v/>
      </c>
    </row>
    <row r="585" spans="1:93" x14ac:dyDescent="0.35">
      <c r="A585" s="95"/>
      <c r="B585" s="95"/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6"/>
      <c r="P585" s="96"/>
      <c r="Q585" s="95"/>
      <c r="R585" s="95"/>
      <c r="S585" s="95"/>
      <c r="T585" s="95"/>
      <c r="U585" s="95"/>
      <c r="V585" s="95"/>
      <c r="W585" s="95"/>
      <c r="X585" s="95"/>
      <c r="CK585" s="83">
        <f t="shared" si="176"/>
        <v>0</v>
      </c>
      <c r="CL585" s="1">
        <f t="shared" si="173"/>
        <v>1131.3016216755746</v>
      </c>
      <c r="CM585" s="1">
        <f t="shared" si="174"/>
        <v>1131.3016216755746</v>
      </c>
      <c r="CN585" s="83">
        <f t="shared" si="175"/>
        <v>0</v>
      </c>
      <c r="CO585" s="74" t="str">
        <f t="shared" si="172"/>
        <v/>
      </c>
    </row>
    <row r="586" spans="1:93" x14ac:dyDescent="0.35">
      <c r="A586" s="95"/>
      <c r="B586" s="95"/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6"/>
      <c r="P586" s="96"/>
      <c r="Q586" s="95"/>
      <c r="R586" s="95"/>
      <c r="S586" s="95"/>
      <c r="T586" s="95"/>
      <c r="U586" s="95"/>
      <c r="V586" s="95"/>
      <c r="W586" s="95"/>
      <c r="X586" s="95"/>
      <c r="CK586" s="83">
        <f t="shared" si="176"/>
        <v>0</v>
      </c>
      <c r="CL586" s="1">
        <f t="shared" si="173"/>
        <v>1131.3016216755746</v>
      </c>
      <c r="CM586" s="1">
        <f t="shared" si="174"/>
        <v>1131.3016216755746</v>
      </c>
      <c r="CN586" s="83">
        <f t="shared" si="175"/>
        <v>0</v>
      </c>
      <c r="CO586" s="74" t="str">
        <f t="shared" si="172"/>
        <v/>
      </c>
    </row>
    <row r="587" spans="1:93" x14ac:dyDescent="0.35">
      <c r="A587" s="95"/>
      <c r="B587" s="95"/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6"/>
      <c r="P587" s="96"/>
      <c r="Q587" s="95"/>
      <c r="R587" s="95"/>
      <c r="S587" s="95"/>
      <c r="T587" s="95"/>
      <c r="U587" s="95"/>
      <c r="V587" s="95"/>
      <c r="W587" s="95"/>
      <c r="X587" s="95"/>
      <c r="CK587" s="83">
        <f t="shared" si="176"/>
        <v>0</v>
      </c>
      <c r="CL587" s="1">
        <f t="shared" si="173"/>
        <v>1131.3016216755746</v>
      </c>
      <c r="CM587" s="1">
        <f t="shared" si="174"/>
        <v>1131.3016216755746</v>
      </c>
      <c r="CN587" s="83">
        <f t="shared" si="175"/>
        <v>0</v>
      </c>
      <c r="CO587" s="74" t="str">
        <f t="shared" si="172"/>
        <v/>
      </c>
    </row>
    <row r="588" spans="1:93" x14ac:dyDescent="0.35">
      <c r="A588" s="95"/>
      <c r="B588" s="95"/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6"/>
      <c r="P588" s="96"/>
      <c r="Q588" s="95"/>
      <c r="R588" s="95"/>
      <c r="S588" s="95"/>
      <c r="T588" s="95"/>
      <c r="U588" s="95"/>
      <c r="V588" s="95"/>
      <c r="W588" s="95"/>
      <c r="X588" s="95"/>
      <c r="CK588" s="83">
        <f t="shared" si="176"/>
        <v>0</v>
      </c>
      <c r="CL588" s="1">
        <f t="shared" si="173"/>
        <v>1131.3016216755746</v>
      </c>
      <c r="CM588" s="1">
        <f t="shared" si="174"/>
        <v>1131.3016216755746</v>
      </c>
      <c r="CN588" s="83">
        <f t="shared" si="175"/>
        <v>0</v>
      </c>
      <c r="CO588" s="74" t="str">
        <f t="shared" si="172"/>
        <v/>
      </c>
    </row>
    <row r="589" spans="1:93" x14ac:dyDescent="0.35">
      <c r="A589" s="95"/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6"/>
      <c r="P589" s="96"/>
      <c r="Q589" s="95"/>
      <c r="R589" s="95"/>
      <c r="S589" s="95"/>
      <c r="T589" s="95"/>
      <c r="U589" s="95"/>
      <c r="V589" s="95"/>
      <c r="W589" s="95"/>
      <c r="X589" s="95"/>
      <c r="CK589" s="83">
        <f t="shared" si="176"/>
        <v>0</v>
      </c>
      <c r="CL589" s="1">
        <f t="shared" si="173"/>
        <v>1131.3016216755746</v>
      </c>
      <c r="CM589" s="1">
        <f t="shared" si="174"/>
        <v>1131.3016216755746</v>
      </c>
      <c r="CN589" s="83">
        <f t="shared" si="175"/>
        <v>0</v>
      </c>
      <c r="CO589" s="74" t="str">
        <f t="shared" si="172"/>
        <v/>
      </c>
    </row>
    <row r="590" spans="1:93" x14ac:dyDescent="0.35">
      <c r="A590" s="95"/>
      <c r="B590" s="95"/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6"/>
      <c r="P590" s="96"/>
      <c r="Q590" s="95"/>
      <c r="R590" s="95"/>
      <c r="S590" s="95"/>
      <c r="T590" s="95"/>
      <c r="U590" s="95"/>
      <c r="V590" s="95"/>
      <c r="W590" s="95"/>
      <c r="X590" s="95"/>
      <c r="CK590" s="83">
        <f t="shared" si="176"/>
        <v>0</v>
      </c>
      <c r="CL590" s="1">
        <f t="shared" si="173"/>
        <v>1131.3016216755746</v>
      </c>
      <c r="CM590" s="1">
        <f t="shared" si="174"/>
        <v>1131.3016216755746</v>
      </c>
      <c r="CN590" s="83">
        <f t="shared" si="175"/>
        <v>0</v>
      </c>
      <c r="CO590" s="74" t="str">
        <f t="shared" si="172"/>
        <v/>
      </c>
    </row>
    <row r="591" spans="1:93" x14ac:dyDescent="0.35">
      <c r="A591" s="95"/>
      <c r="B591" s="95"/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6"/>
      <c r="P591" s="96"/>
      <c r="Q591" s="95"/>
      <c r="R591" s="95"/>
      <c r="S591" s="95"/>
      <c r="T591" s="95"/>
      <c r="U591" s="95"/>
      <c r="V591" s="95"/>
      <c r="W591" s="95"/>
      <c r="X591" s="95"/>
      <c r="CK591" s="83">
        <f t="shared" si="176"/>
        <v>0</v>
      </c>
      <c r="CL591" s="1">
        <f t="shared" si="173"/>
        <v>1131.3016216755746</v>
      </c>
      <c r="CM591" s="1">
        <f t="shared" si="174"/>
        <v>1131.3016216755746</v>
      </c>
      <c r="CN591" s="83">
        <f t="shared" si="175"/>
        <v>0</v>
      </c>
      <c r="CO591" s="74" t="str">
        <f t="shared" si="172"/>
        <v/>
      </c>
    </row>
    <row r="592" spans="1:93" x14ac:dyDescent="0.35">
      <c r="A592" s="95"/>
      <c r="B592" s="95"/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6"/>
      <c r="P592" s="96"/>
      <c r="Q592" s="95"/>
      <c r="R592" s="95"/>
      <c r="S592" s="95"/>
      <c r="T592" s="95"/>
      <c r="U592" s="95"/>
      <c r="V592" s="95"/>
      <c r="W592" s="95"/>
      <c r="X592" s="95"/>
      <c r="CK592" s="83">
        <f t="shared" si="176"/>
        <v>0</v>
      </c>
      <c r="CL592" s="1">
        <f t="shared" si="173"/>
        <v>1131.3016216755746</v>
      </c>
      <c r="CM592" s="1">
        <f t="shared" si="174"/>
        <v>1131.3016216755746</v>
      </c>
      <c r="CN592" s="83">
        <f t="shared" si="175"/>
        <v>0</v>
      </c>
      <c r="CO592" s="74" t="str">
        <f t="shared" si="172"/>
        <v/>
      </c>
    </row>
    <row r="593" spans="1:93" x14ac:dyDescent="0.35">
      <c r="A593" s="95"/>
      <c r="B593" s="95"/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6"/>
      <c r="P593" s="96"/>
      <c r="Q593" s="95"/>
      <c r="R593" s="95"/>
      <c r="S593" s="95"/>
      <c r="T593" s="95"/>
      <c r="U593" s="95"/>
      <c r="V593" s="95"/>
      <c r="W593" s="95"/>
      <c r="X593" s="95"/>
      <c r="CK593" s="83">
        <f t="shared" si="176"/>
        <v>0</v>
      </c>
      <c r="CL593" s="1">
        <f t="shared" si="173"/>
        <v>1131.3016216755746</v>
      </c>
      <c r="CM593" s="1">
        <f t="shared" si="174"/>
        <v>1131.3016216755746</v>
      </c>
      <c r="CN593" s="83">
        <f t="shared" si="175"/>
        <v>0</v>
      </c>
      <c r="CO593" s="74" t="str">
        <f t="shared" si="172"/>
        <v/>
      </c>
    </row>
    <row r="594" spans="1:93" x14ac:dyDescent="0.35">
      <c r="A594" s="95"/>
      <c r="B594" s="95"/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6"/>
      <c r="P594" s="96"/>
      <c r="Q594" s="95"/>
      <c r="R594" s="95"/>
      <c r="S594" s="95"/>
      <c r="T594" s="95"/>
      <c r="U594" s="95"/>
      <c r="V594" s="95"/>
      <c r="W594" s="95"/>
      <c r="X594" s="95"/>
      <c r="CK594" s="83">
        <f t="shared" si="176"/>
        <v>0</v>
      </c>
      <c r="CL594" s="1">
        <f t="shared" si="173"/>
        <v>1131.3016216755746</v>
      </c>
      <c r="CM594" s="1">
        <f t="shared" si="174"/>
        <v>1131.3016216755746</v>
      </c>
      <c r="CN594" s="83">
        <f t="shared" si="175"/>
        <v>0</v>
      </c>
      <c r="CO594" s="74" t="str">
        <f t="shared" si="172"/>
        <v/>
      </c>
    </row>
    <row r="595" spans="1:93" x14ac:dyDescent="0.35">
      <c r="A595" s="95"/>
      <c r="B595" s="95"/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6"/>
      <c r="P595" s="96"/>
      <c r="Q595" s="95"/>
      <c r="R595" s="95"/>
      <c r="S595" s="95"/>
      <c r="T595" s="95"/>
      <c r="U595" s="95"/>
      <c r="V595" s="95"/>
      <c r="W595" s="95"/>
      <c r="X595" s="95"/>
      <c r="CK595" s="83">
        <f t="shared" si="176"/>
        <v>0</v>
      </c>
      <c r="CL595" s="1">
        <f t="shared" si="173"/>
        <v>1131.3016216755746</v>
      </c>
      <c r="CM595" s="1">
        <f t="shared" si="174"/>
        <v>1131.3016216755746</v>
      </c>
      <c r="CN595" s="83">
        <f t="shared" si="175"/>
        <v>0</v>
      </c>
      <c r="CO595" s="74" t="str">
        <f t="shared" si="172"/>
        <v/>
      </c>
    </row>
    <row r="596" spans="1:93" x14ac:dyDescent="0.35">
      <c r="A596" s="95"/>
      <c r="B596" s="95"/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6"/>
      <c r="P596" s="96"/>
      <c r="Q596" s="95"/>
      <c r="R596" s="95"/>
      <c r="S596" s="95"/>
      <c r="T596" s="95"/>
      <c r="U596" s="95"/>
      <c r="V596" s="95"/>
      <c r="W596" s="95"/>
      <c r="X596" s="95"/>
      <c r="CK596" s="83">
        <f t="shared" si="176"/>
        <v>0</v>
      </c>
      <c r="CL596" s="1">
        <f t="shared" si="173"/>
        <v>1131.3016216755746</v>
      </c>
      <c r="CM596" s="1">
        <f t="shared" si="174"/>
        <v>1131.3016216755746</v>
      </c>
      <c r="CN596" s="83">
        <f t="shared" si="175"/>
        <v>0</v>
      </c>
      <c r="CO596" s="74" t="str">
        <f t="shared" si="172"/>
        <v/>
      </c>
    </row>
    <row r="597" spans="1:93" x14ac:dyDescent="0.35">
      <c r="A597" s="95"/>
      <c r="B597" s="95"/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6"/>
      <c r="P597" s="96"/>
      <c r="Q597" s="95"/>
      <c r="R597" s="95"/>
      <c r="S597" s="95"/>
      <c r="T597" s="95"/>
      <c r="U597" s="95"/>
      <c r="V597" s="95"/>
      <c r="W597" s="95"/>
      <c r="X597" s="95"/>
      <c r="CK597" s="83">
        <f t="shared" si="176"/>
        <v>0</v>
      </c>
      <c r="CL597" s="1">
        <f t="shared" si="173"/>
        <v>1131.3016216755746</v>
      </c>
      <c r="CM597" s="1">
        <f t="shared" si="174"/>
        <v>1131.3016216755746</v>
      </c>
      <c r="CN597" s="83">
        <f t="shared" si="175"/>
        <v>0</v>
      </c>
      <c r="CO597" s="74" t="str">
        <f t="shared" si="172"/>
        <v/>
      </c>
    </row>
    <row r="598" spans="1:93" x14ac:dyDescent="0.35">
      <c r="A598" s="95"/>
      <c r="B598" s="95"/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6"/>
      <c r="P598" s="96"/>
      <c r="Q598" s="95"/>
      <c r="R598" s="95"/>
      <c r="S598" s="95"/>
      <c r="T598" s="95"/>
      <c r="U598" s="95"/>
      <c r="V598" s="95"/>
      <c r="W598" s="95"/>
      <c r="X598" s="95"/>
      <c r="CK598" s="83">
        <f t="shared" si="176"/>
        <v>0</v>
      </c>
      <c r="CL598" s="1">
        <f t="shared" si="173"/>
        <v>1131.3016216755746</v>
      </c>
      <c r="CM598" s="1">
        <f t="shared" si="174"/>
        <v>1131.3016216755746</v>
      </c>
      <c r="CN598" s="83">
        <f t="shared" si="175"/>
        <v>0</v>
      </c>
      <c r="CO598" s="74" t="str">
        <f t="shared" si="172"/>
        <v/>
      </c>
    </row>
    <row r="599" spans="1:93" x14ac:dyDescent="0.35">
      <c r="A599" s="95"/>
      <c r="B599" s="95"/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6"/>
      <c r="P599" s="96"/>
      <c r="Q599" s="95"/>
      <c r="R599" s="95"/>
      <c r="S599" s="95"/>
      <c r="T599" s="95"/>
      <c r="U599" s="95"/>
      <c r="V599" s="95"/>
      <c r="W599" s="95"/>
      <c r="X599" s="95"/>
      <c r="CK599" s="83">
        <f t="shared" si="176"/>
        <v>0</v>
      </c>
      <c r="CL599" s="1">
        <f t="shared" si="173"/>
        <v>1131.3016216755746</v>
      </c>
      <c r="CM599" s="1">
        <f t="shared" si="174"/>
        <v>1131.3016216755746</v>
      </c>
      <c r="CN599" s="83">
        <f t="shared" si="175"/>
        <v>0</v>
      </c>
      <c r="CO599" s="74" t="str">
        <f t="shared" si="172"/>
        <v/>
      </c>
    </row>
    <row r="600" spans="1:93" x14ac:dyDescent="0.35">
      <c r="A600" s="95"/>
      <c r="B600" s="95"/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6"/>
      <c r="P600" s="96"/>
      <c r="Q600" s="95"/>
      <c r="R600" s="95"/>
      <c r="S600" s="95"/>
      <c r="T600" s="95"/>
      <c r="U600" s="95"/>
      <c r="V600" s="95"/>
      <c r="W600" s="95"/>
      <c r="X600" s="95"/>
      <c r="CK600" s="83">
        <f t="shared" si="176"/>
        <v>0</v>
      </c>
      <c r="CL600" s="1">
        <f t="shared" si="173"/>
        <v>1131.3016216755746</v>
      </c>
      <c r="CM600" s="1">
        <f t="shared" si="174"/>
        <v>1131.3016216755746</v>
      </c>
      <c r="CN600" s="83">
        <f t="shared" si="175"/>
        <v>0</v>
      </c>
      <c r="CO600" s="74" t="str">
        <f t="shared" si="172"/>
        <v/>
      </c>
    </row>
    <row r="601" spans="1:93" x14ac:dyDescent="0.35">
      <c r="A601" s="95"/>
      <c r="B601" s="95"/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6"/>
      <c r="P601" s="96"/>
      <c r="Q601" s="95"/>
      <c r="R601" s="95"/>
      <c r="S601" s="95"/>
      <c r="T601" s="95"/>
      <c r="U601" s="95"/>
      <c r="V601" s="95"/>
      <c r="W601" s="95"/>
      <c r="X601" s="95"/>
      <c r="CK601" s="83">
        <f t="shared" si="176"/>
        <v>0</v>
      </c>
      <c r="CL601" s="1">
        <f t="shared" si="173"/>
        <v>1131.3016216755746</v>
      </c>
      <c r="CM601" s="1">
        <f t="shared" si="174"/>
        <v>1131.3016216755746</v>
      </c>
      <c r="CN601" s="83">
        <f t="shared" si="175"/>
        <v>0</v>
      </c>
      <c r="CO601" s="74" t="str">
        <f t="shared" si="172"/>
        <v/>
      </c>
    </row>
    <row r="602" spans="1:93" x14ac:dyDescent="0.35">
      <c r="A602" s="95"/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6"/>
      <c r="P602" s="96"/>
      <c r="Q602" s="95"/>
      <c r="R602" s="95"/>
      <c r="S602" s="95"/>
      <c r="T602" s="95"/>
      <c r="U602" s="95"/>
      <c r="V602" s="95"/>
      <c r="W602" s="95"/>
      <c r="X602" s="95"/>
      <c r="CK602" s="83">
        <f t="shared" si="176"/>
        <v>0</v>
      </c>
      <c r="CL602" s="1">
        <f t="shared" si="173"/>
        <v>1131.3016216755746</v>
      </c>
      <c r="CM602" s="1">
        <f t="shared" si="174"/>
        <v>1131.3016216755746</v>
      </c>
      <c r="CN602" s="83">
        <f t="shared" si="175"/>
        <v>0</v>
      </c>
      <c r="CO602" s="74" t="str">
        <f t="shared" si="172"/>
        <v/>
      </c>
    </row>
    <row r="603" spans="1:93" x14ac:dyDescent="0.35">
      <c r="A603" s="95"/>
      <c r="B603" s="95"/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6"/>
      <c r="P603" s="96"/>
      <c r="Q603" s="95"/>
      <c r="R603" s="95"/>
      <c r="S603" s="95"/>
      <c r="T603" s="95"/>
      <c r="U603" s="95"/>
      <c r="V603" s="95"/>
      <c r="W603" s="95"/>
      <c r="X603" s="95"/>
      <c r="CK603" s="83">
        <f t="shared" si="176"/>
        <v>0</v>
      </c>
      <c r="CL603" s="1">
        <f t="shared" si="173"/>
        <v>1131.3016216755746</v>
      </c>
      <c r="CM603" s="1">
        <f t="shared" si="174"/>
        <v>1131.3016216755746</v>
      </c>
      <c r="CN603" s="83">
        <f t="shared" si="175"/>
        <v>0</v>
      </c>
      <c r="CO603" s="74" t="str">
        <f t="shared" ref="CO603:CO666" si="177">IF(CN602&lt;1,"",CO602+1)</f>
        <v/>
      </c>
    </row>
    <row r="604" spans="1:93" x14ac:dyDescent="0.35">
      <c r="A604" s="95"/>
      <c r="B604" s="95"/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6"/>
      <c r="P604" s="96"/>
      <c r="Q604" s="95"/>
      <c r="R604" s="95"/>
      <c r="S604" s="95"/>
      <c r="T604" s="95"/>
      <c r="U604" s="95"/>
      <c r="V604" s="95"/>
      <c r="W604" s="95"/>
      <c r="X604" s="95"/>
      <c r="CK604" s="83">
        <f t="shared" si="176"/>
        <v>0</v>
      </c>
      <c r="CL604" s="1">
        <f t="shared" si="173"/>
        <v>1131.3016216755746</v>
      </c>
      <c r="CM604" s="1">
        <f t="shared" si="174"/>
        <v>1131.3016216755746</v>
      </c>
      <c r="CN604" s="83">
        <f t="shared" si="175"/>
        <v>0</v>
      </c>
      <c r="CO604" s="74" t="str">
        <f t="shared" si="177"/>
        <v/>
      </c>
    </row>
    <row r="605" spans="1:93" x14ac:dyDescent="0.35">
      <c r="A605" s="95"/>
      <c r="B605" s="95"/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6"/>
      <c r="P605" s="96"/>
      <c r="Q605" s="95"/>
      <c r="R605" s="95"/>
      <c r="S605" s="95"/>
      <c r="T605" s="95"/>
      <c r="U605" s="95"/>
      <c r="V605" s="95"/>
      <c r="W605" s="95"/>
      <c r="X605" s="95"/>
      <c r="CK605" s="83">
        <f t="shared" si="176"/>
        <v>0</v>
      </c>
      <c r="CL605" s="1">
        <f t="shared" si="173"/>
        <v>1131.3016216755746</v>
      </c>
      <c r="CM605" s="1">
        <f t="shared" si="174"/>
        <v>1131.3016216755746</v>
      </c>
      <c r="CN605" s="83">
        <f t="shared" si="175"/>
        <v>0</v>
      </c>
      <c r="CO605" s="74" t="str">
        <f t="shared" si="177"/>
        <v/>
      </c>
    </row>
    <row r="606" spans="1:93" x14ac:dyDescent="0.35">
      <c r="A606" s="95"/>
      <c r="B606" s="95"/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6"/>
      <c r="P606" s="96"/>
      <c r="Q606" s="95"/>
      <c r="R606" s="95"/>
      <c r="S606" s="95"/>
      <c r="T606" s="95"/>
      <c r="U606" s="95"/>
      <c r="V606" s="95"/>
      <c r="W606" s="95"/>
      <c r="X606" s="95"/>
      <c r="CK606" s="83">
        <f t="shared" si="176"/>
        <v>0</v>
      </c>
      <c r="CL606" s="1">
        <f t="shared" si="173"/>
        <v>1131.3016216755746</v>
      </c>
      <c r="CM606" s="1">
        <f t="shared" si="174"/>
        <v>1131.3016216755746</v>
      </c>
      <c r="CN606" s="83">
        <f t="shared" si="175"/>
        <v>0</v>
      </c>
      <c r="CO606" s="74" t="str">
        <f t="shared" si="177"/>
        <v/>
      </c>
    </row>
    <row r="607" spans="1:93" x14ac:dyDescent="0.35">
      <c r="A607" s="95"/>
      <c r="B607" s="95"/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6"/>
      <c r="P607" s="96"/>
      <c r="Q607" s="95"/>
      <c r="R607" s="95"/>
      <c r="S607" s="95"/>
      <c r="T607" s="95"/>
      <c r="U607" s="95"/>
      <c r="V607" s="95"/>
      <c r="W607" s="95"/>
      <c r="X607" s="95"/>
      <c r="CK607" s="83">
        <f t="shared" si="176"/>
        <v>0</v>
      </c>
      <c r="CL607" s="1">
        <f t="shared" si="173"/>
        <v>1131.3016216755746</v>
      </c>
      <c r="CM607" s="1">
        <f t="shared" si="174"/>
        <v>1131.3016216755746</v>
      </c>
      <c r="CN607" s="83">
        <f t="shared" si="175"/>
        <v>0</v>
      </c>
      <c r="CO607" s="74" t="str">
        <f t="shared" si="177"/>
        <v/>
      </c>
    </row>
    <row r="608" spans="1:93" x14ac:dyDescent="0.35">
      <c r="A608" s="95"/>
      <c r="B608" s="95"/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6"/>
      <c r="P608" s="96"/>
      <c r="Q608" s="95"/>
      <c r="R608" s="95"/>
      <c r="S608" s="95"/>
      <c r="T608" s="95"/>
      <c r="U608" s="95"/>
      <c r="V608" s="95"/>
      <c r="W608" s="95"/>
      <c r="X608" s="95"/>
      <c r="CK608" s="83">
        <f t="shared" si="176"/>
        <v>0</v>
      </c>
      <c r="CL608" s="1">
        <f t="shared" si="173"/>
        <v>1131.3016216755746</v>
      </c>
      <c r="CM608" s="1">
        <f t="shared" si="174"/>
        <v>1131.3016216755746</v>
      </c>
      <c r="CN608" s="83">
        <f t="shared" si="175"/>
        <v>0</v>
      </c>
      <c r="CO608" s="74" t="str">
        <f t="shared" si="177"/>
        <v/>
      </c>
    </row>
    <row r="609" spans="1:93" x14ac:dyDescent="0.35">
      <c r="A609" s="95"/>
      <c r="B609" s="95"/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6"/>
      <c r="P609" s="96"/>
      <c r="Q609" s="95"/>
      <c r="R609" s="95"/>
      <c r="S609" s="95"/>
      <c r="T609" s="95"/>
      <c r="U609" s="95"/>
      <c r="V609" s="95"/>
      <c r="W609" s="95"/>
      <c r="X609" s="95"/>
      <c r="CK609" s="83">
        <f t="shared" si="176"/>
        <v>0</v>
      </c>
      <c r="CL609" s="1">
        <f t="shared" si="173"/>
        <v>1131.3016216755746</v>
      </c>
      <c r="CM609" s="1">
        <f t="shared" si="174"/>
        <v>1131.3016216755746</v>
      </c>
      <c r="CN609" s="83">
        <f t="shared" si="175"/>
        <v>0</v>
      </c>
      <c r="CO609" s="74" t="str">
        <f t="shared" si="177"/>
        <v/>
      </c>
    </row>
    <row r="610" spans="1:93" x14ac:dyDescent="0.35">
      <c r="A610" s="95"/>
      <c r="B610" s="95"/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6"/>
      <c r="P610" s="96"/>
      <c r="Q610" s="95"/>
      <c r="R610" s="95"/>
      <c r="S610" s="95"/>
      <c r="T610" s="95"/>
      <c r="U610" s="95"/>
      <c r="V610" s="95"/>
      <c r="W610" s="95"/>
      <c r="X610" s="95"/>
      <c r="CK610" s="83">
        <f t="shared" si="176"/>
        <v>0</v>
      </c>
      <c r="CL610" s="1">
        <f t="shared" si="173"/>
        <v>1131.3016216755746</v>
      </c>
      <c r="CM610" s="1">
        <f t="shared" si="174"/>
        <v>1131.3016216755746</v>
      </c>
      <c r="CN610" s="83">
        <f t="shared" si="175"/>
        <v>0</v>
      </c>
      <c r="CO610" s="74" t="str">
        <f t="shared" si="177"/>
        <v/>
      </c>
    </row>
    <row r="611" spans="1:93" x14ac:dyDescent="0.35">
      <c r="A611" s="95"/>
      <c r="B611" s="95"/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6"/>
      <c r="P611" s="96"/>
      <c r="Q611" s="95"/>
      <c r="R611" s="95"/>
      <c r="S611" s="95"/>
      <c r="T611" s="95"/>
      <c r="U611" s="95"/>
      <c r="V611" s="95"/>
      <c r="W611" s="95"/>
      <c r="X611" s="95"/>
      <c r="CK611" s="83">
        <f t="shared" si="176"/>
        <v>0</v>
      </c>
      <c r="CL611" s="1">
        <f t="shared" si="173"/>
        <v>1131.3016216755746</v>
      </c>
      <c r="CM611" s="1">
        <f t="shared" si="174"/>
        <v>1131.3016216755746</v>
      </c>
      <c r="CN611" s="83">
        <f t="shared" si="175"/>
        <v>0</v>
      </c>
      <c r="CO611" s="74" t="str">
        <f t="shared" si="177"/>
        <v/>
      </c>
    </row>
    <row r="612" spans="1:93" x14ac:dyDescent="0.35">
      <c r="A612" s="95"/>
      <c r="B612" s="95"/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6"/>
      <c r="P612" s="96"/>
      <c r="Q612" s="95"/>
      <c r="R612" s="95"/>
      <c r="S612" s="95"/>
      <c r="T612" s="95"/>
      <c r="U612" s="95"/>
      <c r="V612" s="95"/>
      <c r="W612" s="95"/>
      <c r="X612" s="95"/>
      <c r="CK612" s="83">
        <f t="shared" si="176"/>
        <v>0</v>
      </c>
      <c r="CL612" s="1">
        <f t="shared" si="173"/>
        <v>1131.3016216755746</v>
      </c>
      <c r="CM612" s="1">
        <f t="shared" si="174"/>
        <v>1131.3016216755746</v>
      </c>
      <c r="CN612" s="83">
        <f t="shared" si="175"/>
        <v>0</v>
      </c>
      <c r="CO612" s="74" t="str">
        <f t="shared" si="177"/>
        <v/>
      </c>
    </row>
    <row r="613" spans="1:93" x14ac:dyDescent="0.35">
      <c r="A613" s="95"/>
      <c r="B613" s="95"/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6"/>
      <c r="P613" s="96"/>
      <c r="Q613" s="95"/>
      <c r="R613" s="95"/>
      <c r="S613" s="95"/>
      <c r="T613" s="95"/>
      <c r="U613" s="95"/>
      <c r="V613" s="95"/>
      <c r="W613" s="95"/>
      <c r="X613" s="95"/>
      <c r="CK613" s="83">
        <f t="shared" si="176"/>
        <v>0</v>
      </c>
      <c r="CL613" s="1">
        <f t="shared" si="173"/>
        <v>1131.3016216755746</v>
      </c>
      <c r="CM613" s="1">
        <f t="shared" si="174"/>
        <v>1131.3016216755746</v>
      </c>
      <c r="CN613" s="83">
        <f t="shared" si="175"/>
        <v>0</v>
      </c>
      <c r="CO613" s="74" t="str">
        <f t="shared" si="177"/>
        <v/>
      </c>
    </row>
    <row r="614" spans="1:93" x14ac:dyDescent="0.35">
      <c r="A614" s="95"/>
      <c r="B614" s="95"/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6"/>
      <c r="P614" s="96"/>
      <c r="Q614" s="95"/>
      <c r="R614" s="95"/>
      <c r="S614" s="95"/>
      <c r="T614" s="95"/>
      <c r="U614" s="95"/>
      <c r="V614" s="95"/>
      <c r="W614" s="95"/>
      <c r="X614" s="95"/>
      <c r="CK614" s="83">
        <f t="shared" si="176"/>
        <v>0</v>
      </c>
      <c r="CL614" s="1">
        <f t="shared" si="173"/>
        <v>1131.3016216755746</v>
      </c>
      <c r="CM614" s="1">
        <f t="shared" si="174"/>
        <v>1131.3016216755746</v>
      </c>
      <c r="CN614" s="83">
        <f t="shared" si="175"/>
        <v>0</v>
      </c>
      <c r="CO614" s="74" t="str">
        <f t="shared" si="177"/>
        <v/>
      </c>
    </row>
    <row r="615" spans="1:93" x14ac:dyDescent="0.35">
      <c r="A615" s="95"/>
      <c r="B615" s="95"/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6"/>
      <c r="P615" s="96"/>
      <c r="Q615" s="95"/>
      <c r="R615" s="95"/>
      <c r="S615" s="95"/>
      <c r="T615" s="95"/>
      <c r="U615" s="95"/>
      <c r="V615" s="95"/>
      <c r="W615" s="95"/>
      <c r="X615" s="95"/>
      <c r="CK615" s="83">
        <f t="shared" si="176"/>
        <v>0</v>
      </c>
      <c r="CL615" s="1">
        <f t="shared" si="173"/>
        <v>1131.3016216755746</v>
      </c>
      <c r="CM615" s="1">
        <f t="shared" si="174"/>
        <v>1131.3016216755746</v>
      </c>
      <c r="CN615" s="83">
        <f t="shared" si="175"/>
        <v>0</v>
      </c>
      <c r="CO615" s="74" t="str">
        <f t="shared" si="177"/>
        <v/>
      </c>
    </row>
    <row r="616" spans="1:93" x14ac:dyDescent="0.35">
      <c r="A616" s="95"/>
      <c r="B616" s="95"/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6"/>
      <c r="P616" s="96"/>
      <c r="Q616" s="95"/>
      <c r="R616" s="95"/>
      <c r="S616" s="95"/>
      <c r="T616" s="95"/>
      <c r="U616" s="95"/>
      <c r="V616" s="95"/>
      <c r="W616" s="95"/>
      <c r="X616" s="95"/>
      <c r="CK616" s="83">
        <f t="shared" si="176"/>
        <v>0</v>
      </c>
      <c r="CL616" s="1">
        <f t="shared" ref="CL616:CL679" si="178">$D$39/2</f>
        <v>1131.3016216755746</v>
      </c>
      <c r="CM616" s="1">
        <f t="shared" ref="CM616:CM679" si="179">CL616-CK616</f>
        <v>1131.3016216755746</v>
      </c>
      <c r="CN616" s="83">
        <f t="shared" ref="CN616:CN679" si="180">IF(CN615-CM616&lt;0,0,CN615-CM616)</f>
        <v>0</v>
      </c>
      <c r="CO616" s="74" t="str">
        <f t="shared" si="177"/>
        <v/>
      </c>
    </row>
    <row r="617" spans="1:93" x14ac:dyDescent="0.35">
      <c r="A617" s="95"/>
      <c r="B617" s="95"/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6"/>
      <c r="P617" s="96"/>
      <c r="Q617" s="95"/>
      <c r="R617" s="95"/>
      <c r="S617" s="95"/>
      <c r="T617" s="95"/>
      <c r="U617" s="95"/>
      <c r="V617" s="95"/>
      <c r="W617" s="95"/>
      <c r="X617" s="95"/>
      <c r="CK617" s="83">
        <f t="shared" ref="CK617:CK680" si="181">(CN616*($CK$37*13.85))/360</f>
        <v>0</v>
      </c>
      <c r="CL617" s="1">
        <f t="shared" si="178"/>
        <v>1131.3016216755746</v>
      </c>
      <c r="CM617" s="1">
        <f t="shared" si="179"/>
        <v>1131.3016216755746</v>
      </c>
      <c r="CN617" s="83">
        <f t="shared" si="180"/>
        <v>0</v>
      </c>
      <c r="CO617" s="74" t="str">
        <f t="shared" si="177"/>
        <v/>
      </c>
    </row>
    <row r="618" spans="1:93" x14ac:dyDescent="0.35">
      <c r="A618" s="95"/>
      <c r="B618" s="95"/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6"/>
      <c r="P618" s="96"/>
      <c r="Q618" s="95"/>
      <c r="R618" s="95"/>
      <c r="S618" s="95"/>
      <c r="T618" s="95"/>
      <c r="U618" s="95"/>
      <c r="V618" s="95"/>
      <c r="W618" s="95"/>
      <c r="X618" s="95"/>
      <c r="CK618" s="83">
        <f t="shared" si="181"/>
        <v>0</v>
      </c>
      <c r="CL618" s="1">
        <f t="shared" si="178"/>
        <v>1131.3016216755746</v>
      </c>
      <c r="CM618" s="1">
        <f t="shared" si="179"/>
        <v>1131.3016216755746</v>
      </c>
      <c r="CN618" s="83">
        <f t="shared" si="180"/>
        <v>0</v>
      </c>
      <c r="CO618" s="74" t="str">
        <f t="shared" si="177"/>
        <v/>
      </c>
    </row>
    <row r="619" spans="1:93" x14ac:dyDescent="0.35">
      <c r="A619" s="95"/>
      <c r="B619" s="95"/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6"/>
      <c r="P619" s="96"/>
      <c r="Q619" s="95"/>
      <c r="R619" s="95"/>
      <c r="S619" s="95"/>
      <c r="T619" s="95"/>
      <c r="U619" s="95"/>
      <c r="V619" s="95"/>
      <c r="W619" s="95"/>
      <c r="X619" s="95"/>
      <c r="CK619" s="83">
        <f t="shared" si="181"/>
        <v>0</v>
      </c>
      <c r="CL619" s="1">
        <f t="shared" si="178"/>
        <v>1131.3016216755746</v>
      </c>
      <c r="CM619" s="1">
        <f t="shared" si="179"/>
        <v>1131.3016216755746</v>
      </c>
      <c r="CN619" s="83">
        <f t="shared" si="180"/>
        <v>0</v>
      </c>
      <c r="CO619" s="74" t="str">
        <f t="shared" si="177"/>
        <v/>
      </c>
    </row>
    <row r="620" spans="1:93" x14ac:dyDescent="0.35">
      <c r="A620" s="95"/>
      <c r="B620" s="95"/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6"/>
      <c r="P620" s="96"/>
      <c r="Q620" s="95"/>
      <c r="R620" s="95"/>
      <c r="S620" s="95"/>
      <c r="T620" s="95"/>
      <c r="U620" s="95"/>
      <c r="V620" s="95"/>
      <c r="W620" s="95"/>
      <c r="X620" s="95"/>
      <c r="CK620" s="83">
        <f t="shared" si="181"/>
        <v>0</v>
      </c>
      <c r="CL620" s="1">
        <f t="shared" si="178"/>
        <v>1131.3016216755746</v>
      </c>
      <c r="CM620" s="1">
        <f t="shared" si="179"/>
        <v>1131.3016216755746</v>
      </c>
      <c r="CN620" s="83">
        <f t="shared" si="180"/>
        <v>0</v>
      </c>
      <c r="CO620" s="74" t="str">
        <f t="shared" si="177"/>
        <v/>
      </c>
    </row>
    <row r="621" spans="1:93" x14ac:dyDescent="0.35">
      <c r="A621" s="95"/>
      <c r="B621" s="95"/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6"/>
      <c r="P621" s="96"/>
      <c r="Q621" s="95"/>
      <c r="R621" s="95"/>
      <c r="S621" s="95"/>
      <c r="T621" s="95"/>
      <c r="U621" s="95"/>
      <c r="V621" s="95"/>
      <c r="W621" s="95"/>
      <c r="X621" s="95"/>
      <c r="CK621" s="83">
        <f t="shared" si="181"/>
        <v>0</v>
      </c>
      <c r="CL621" s="1">
        <f t="shared" si="178"/>
        <v>1131.3016216755746</v>
      </c>
      <c r="CM621" s="1">
        <f t="shared" si="179"/>
        <v>1131.3016216755746</v>
      </c>
      <c r="CN621" s="83">
        <f t="shared" si="180"/>
        <v>0</v>
      </c>
      <c r="CO621" s="74" t="str">
        <f t="shared" si="177"/>
        <v/>
      </c>
    </row>
    <row r="622" spans="1:93" x14ac:dyDescent="0.35">
      <c r="A622" s="95"/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6"/>
      <c r="P622" s="96"/>
      <c r="Q622" s="95"/>
      <c r="R622" s="95"/>
      <c r="S622" s="95"/>
      <c r="T622" s="95"/>
      <c r="U622" s="95"/>
      <c r="V622" s="95"/>
      <c r="W622" s="95"/>
      <c r="X622" s="95"/>
      <c r="CK622" s="83">
        <f t="shared" si="181"/>
        <v>0</v>
      </c>
      <c r="CL622" s="1">
        <f t="shared" si="178"/>
        <v>1131.3016216755746</v>
      </c>
      <c r="CM622" s="1">
        <f t="shared" si="179"/>
        <v>1131.3016216755746</v>
      </c>
      <c r="CN622" s="83">
        <f t="shared" si="180"/>
        <v>0</v>
      </c>
      <c r="CO622" s="74" t="str">
        <f t="shared" si="177"/>
        <v/>
      </c>
    </row>
    <row r="623" spans="1:93" x14ac:dyDescent="0.35">
      <c r="A623" s="95"/>
      <c r="B623" s="95"/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6"/>
      <c r="P623" s="96"/>
      <c r="Q623" s="95"/>
      <c r="R623" s="95"/>
      <c r="S623" s="95"/>
      <c r="T623" s="95"/>
      <c r="U623" s="95"/>
      <c r="V623" s="95"/>
      <c r="W623" s="95"/>
      <c r="X623" s="95"/>
      <c r="CK623" s="83">
        <f t="shared" si="181"/>
        <v>0</v>
      </c>
      <c r="CL623" s="1">
        <f t="shared" si="178"/>
        <v>1131.3016216755746</v>
      </c>
      <c r="CM623" s="1">
        <f t="shared" si="179"/>
        <v>1131.3016216755746</v>
      </c>
      <c r="CN623" s="83">
        <f t="shared" si="180"/>
        <v>0</v>
      </c>
      <c r="CO623" s="74" t="str">
        <f t="shared" si="177"/>
        <v/>
      </c>
    </row>
    <row r="624" spans="1:93" x14ac:dyDescent="0.35">
      <c r="A624" s="95"/>
      <c r="B624" s="95"/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6"/>
      <c r="P624" s="96"/>
      <c r="Q624" s="95"/>
      <c r="R624" s="95"/>
      <c r="S624" s="95"/>
      <c r="T624" s="95"/>
      <c r="U624" s="95"/>
      <c r="V624" s="95"/>
      <c r="W624" s="95"/>
      <c r="X624" s="95"/>
      <c r="CK624" s="83">
        <f t="shared" si="181"/>
        <v>0</v>
      </c>
      <c r="CL624" s="1">
        <f t="shared" si="178"/>
        <v>1131.3016216755746</v>
      </c>
      <c r="CM624" s="1">
        <f t="shared" si="179"/>
        <v>1131.3016216755746</v>
      </c>
      <c r="CN624" s="83">
        <f t="shared" si="180"/>
        <v>0</v>
      </c>
      <c r="CO624" s="74" t="str">
        <f t="shared" si="177"/>
        <v/>
      </c>
    </row>
    <row r="625" spans="1:93" x14ac:dyDescent="0.35">
      <c r="A625" s="95"/>
      <c r="B625" s="95"/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6"/>
      <c r="P625" s="96"/>
      <c r="Q625" s="95"/>
      <c r="R625" s="95"/>
      <c r="S625" s="95"/>
      <c r="T625" s="95"/>
      <c r="U625" s="95"/>
      <c r="V625" s="95"/>
      <c r="W625" s="95"/>
      <c r="X625" s="95"/>
      <c r="CK625" s="83">
        <f t="shared" si="181"/>
        <v>0</v>
      </c>
      <c r="CL625" s="1">
        <f t="shared" si="178"/>
        <v>1131.3016216755746</v>
      </c>
      <c r="CM625" s="1">
        <f t="shared" si="179"/>
        <v>1131.3016216755746</v>
      </c>
      <c r="CN625" s="83">
        <f t="shared" si="180"/>
        <v>0</v>
      </c>
      <c r="CO625" s="74" t="str">
        <f t="shared" si="177"/>
        <v/>
      </c>
    </row>
    <row r="626" spans="1:93" x14ac:dyDescent="0.35">
      <c r="A626" s="95"/>
      <c r="B626" s="95"/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M626" s="95"/>
      <c r="N626" s="95"/>
      <c r="O626" s="96"/>
      <c r="P626" s="96"/>
      <c r="Q626" s="95"/>
      <c r="R626" s="95"/>
      <c r="S626" s="95"/>
      <c r="T626" s="95"/>
      <c r="U626" s="95"/>
      <c r="V626" s="95"/>
      <c r="W626" s="95"/>
      <c r="X626" s="95"/>
      <c r="CK626" s="83">
        <f t="shared" si="181"/>
        <v>0</v>
      </c>
      <c r="CL626" s="1">
        <f t="shared" si="178"/>
        <v>1131.3016216755746</v>
      </c>
      <c r="CM626" s="1">
        <f t="shared" si="179"/>
        <v>1131.3016216755746</v>
      </c>
      <c r="CN626" s="83">
        <f t="shared" si="180"/>
        <v>0</v>
      </c>
      <c r="CO626" s="74" t="str">
        <f t="shared" si="177"/>
        <v/>
      </c>
    </row>
    <row r="627" spans="1:93" x14ac:dyDescent="0.35">
      <c r="A627" s="95"/>
      <c r="B627" s="95"/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M627" s="95"/>
      <c r="N627" s="95"/>
      <c r="O627" s="96"/>
      <c r="P627" s="96"/>
      <c r="Q627" s="95"/>
      <c r="R627" s="95"/>
      <c r="S627" s="95"/>
      <c r="T627" s="95"/>
      <c r="U627" s="95"/>
      <c r="V627" s="95"/>
      <c r="W627" s="95"/>
      <c r="X627" s="95"/>
      <c r="CK627" s="83">
        <f t="shared" si="181"/>
        <v>0</v>
      </c>
      <c r="CL627" s="1">
        <f t="shared" si="178"/>
        <v>1131.3016216755746</v>
      </c>
      <c r="CM627" s="1">
        <f t="shared" si="179"/>
        <v>1131.3016216755746</v>
      </c>
      <c r="CN627" s="83">
        <f t="shared" si="180"/>
        <v>0</v>
      </c>
      <c r="CO627" s="74" t="str">
        <f t="shared" si="177"/>
        <v/>
      </c>
    </row>
    <row r="628" spans="1:93" x14ac:dyDescent="0.35">
      <c r="A628" s="95"/>
      <c r="B628" s="95"/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6"/>
      <c r="P628" s="96"/>
      <c r="Q628" s="95"/>
      <c r="R628" s="95"/>
      <c r="S628" s="95"/>
      <c r="T628" s="95"/>
      <c r="U628" s="95"/>
      <c r="V628" s="95"/>
      <c r="W628" s="95"/>
      <c r="X628" s="95"/>
      <c r="CK628" s="83">
        <f t="shared" si="181"/>
        <v>0</v>
      </c>
      <c r="CL628" s="1">
        <f t="shared" si="178"/>
        <v>1131.3016216755746</v>
      </c>
      <c r="CM628" s="1">
        <f t="shared" si="179"/>
        <v>1131.3016216755746</v>
      </c>
      <c r="CN628" s="83">
        <f t="shared" si="180"/>
        <v>0</v>
      </c>
      <c r="CO628" s="74" t="str">
        <f t="shared" si="177"/>
        <v/>
      </c>
    </row>
    <row r="629" spans="1:93" x14ac:dyDescent="0.35">
      <c r="A629" s="95"/>
      <c r="B629" s="95"/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M629" s="95"/>
      <c r="N629" s="95"/>
      <c r="O629" s="96"/>
      <c r="P629" s="96"/>
      <c r="Q629" s="95"/>
      <c r="R629" s="95"/>
      <c r="S629" s="95"/>
      <c r="T629" s="95"/>
      <c r="U629" s="95"/>
      <c r="V629" s="95"/>
      <c r="W629" s="95"/>
      <c r="X629" s="95"/>
      <c r="CK629" s="83">
        <f t="shared" si="181"/>
        <v>0</v>
      </c>
      <c r="CL629" s="1">
        <f t="shared" si="178"/>
        <v>1131.3016216755746</v>
      </c>
      <c r="CM629" s="1">
        <f t="shared" si="179"/>
        <v>1131.3016216755746</v>
      </c>
      <c r="CN629" s="83">
        <f t="shared" si="180"/>
        <v>0</v>
      </c>
      <c r="CO629" s="74" t="str">
        <f t="shared" si="177"/>
        <v/>
      </c>
    </row>
    <row r="630" spans="1:93" x14ac:dyDescent="0.35">
      <c r="A630" s="95"/>
      <c r="B630" s="95"/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6"/>
      <c r="P630" s="96"/>
      <c r="Q630" s="95"/>
      <c r="R630" s="95"/>
      <c r="S630" s="95"/>
      <c r="T630" s="95"/>
      <c r="U630" s="95"/>
      <c r="V630" s="95"/>
      <c r="W630" s="95"/>
      <c r="X630" s="95"/>
      <c r="CK630" s="83">
        <f t="shared" si="181"/>
        <v>0</v>
      </c>
      <c r="CL630" s="1">
        <f t="shared" si="178"/>
        <v>1131.3016216755746</v>
      </c>
      <c r="CM630" s="1">
        <f t="shared" si="179"/>
        <v>1131.3016216755746</v>
      </c>
      <c r="CN630" s="83">
        <f t="shared" si="180"/>
        <v>0</v>
      </c>
      <c r="CO630" s="74" t="str">
        <f t="shared" si="177"/>
        <v/>
      </c>
    </row>
    <row r="631" spans="1:93" x14ac:dyDescent="0.35">
      <c r="A631" s="95"/>
      <c r="B631" s="95"/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M631" s="95"/>
      <c r="N631" s="95"/>
      <c r="O631" s="96"/>
      <c r="P631" s="96"/>
      <c r="Q631" s="95"/>
      <c r="R631" s="95"/>
      <c r="S631" s="95"/>
      <c r="T631" s="95"/>
      <c r="U631" s="95"/>
      <c r="V631" s="95"/>
      <c r="W631" s="95"/>
      <c r="X631" s="95"/>
      <c r="CK631" s="83">
        <f t="shared" si="181"/>
        <v>0</v>
      </c>
      <c r="CL631" s="1">
        <f t="shared" si="178"/>
        <v>1131.3016216755746</v>
      </c>
      <c r="CM631" s="1">
        <f t="shared" si="179"/>
        <v>1131.3016216755746</v>
      </c>
      <c r="CN631" s="83">
        <f t="shared" si="180"/>
        <v>0</v>
      </c>
      <c r="CO631" s="74" t="str">
        <f t="shared" si="177"/>
        <v/>
      </c>
    </row>
    <row r="632" spans="1:93" x14ac:dyDescent="0.35">
      <c r="A632" s="95"/>
      <c r="B632" s="95"/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6"/>
      <c r="P632" s="96"/>
      <c r="Q632" s="95"/>
      <c r="R632" s="95"/>
      <c r="S632" s="95"/>
      <c r="T632" s="95"/>
      <c r="U632" s="95"/>
      <c r="V632" s="95"/>
      <c r="W632" s="95"/>
      <c r="X632" s="95"/>
      <c r="CK632" s="83">
        <f t="shared" si="181"/>
        <v>0</v>
      </c>
      <c r="CL632" s="1">
        <f t="shared" si="178"/>
        <v>1131.3016216755746</v>
      </c>
      <c r="CM632" s="1">
        <f t="shared" si="179"/>
        <v>1131.3016216755746</v>
      </c>
      <c r="CN632" s="83">
        <f t="shared" si="180"/>
        <v>0</v>
      </c>
      <c r="CO632" s="74" t="str">
        <f t="shared" si="177"/>
        <v/>
      </c>
    </row>
    <row r="633" spans="1:93" x14ac:dyDescent="0.35">
      <c r="A633" s="95"/>
      <c r="B633" s="95"/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M633" s="95"/>
      <c r="N633" s="95"/>
      <c r="O633" s="96"/>
      <c r="P633" s="96"/>
      <c r="Q633" s="95"/>
      <c r="R633" s="95"/>
      <c r="S633" s="95"/>
      <c r="T633" s="95"/>
      <c r="U633" s="95"/>
      <c r="V633" s="95"/>
      <c r="W633" s="95"/>
      <c r="X633" s="95"/>
      <c r="CK633" s="83">
        <f t="shared" si="181"/>
        <v>0</v>
      </c>
      <c r="CL633" s="1">
        <f t="shared" si="178"/>
        <v>1131.3016216755746</v>
      </c>
      <c r="CM633" s="1">
        <f t="shared" si="179"/>
        <v>1131.3016216755746</v>
      </c>
      <c r="CN633" s="83">
        <f t="shared" si="180"/>
        <v>0</v>
      </c>
      <c r="CO633" s="74" t="str">
        <f t="shared" si="177"/>
        <v/>
      </c>
    </row>
    <row r="634" spans="1:93" x14ac:dyDescent="0.35">
      <c r="A634" s="95"/>
      <c r="B634" s="95"/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6"/>
      <c r="P634" s="96"/>
      <c r="Q634" s="95"/>
      <c r="R634" s="95"/>
      <c r="S634" s="95"/>
      <c r="T634" s="95"/>
      <c r="U634" s="95"/>
      <c r="V634" s="95"/>
      <c r="W634" s="95"/>
      <c r="X634" s="95"/>
      <c r="CK634" s="83">
        <f t="shared" si="181"/>
        <v>0</v>
      </c>
      <c r="CL634" s="1">
        <f t="shared" si="178"/>
        <v>1131.3016216755746</v>
      </c>
      <c r="CM634" s="1">
        <f t="shared" si="179"/>
        <v>1131.3016216755746</v>
      </c>
      <c r="CN634" s="83">
        <f t="shared" si="180"/>
        <v>0</v>
      </c>
      <c r="CO634" s="74" t="str">
        <f t="shared" si="177"/>
        <v/>
      </c>
    </row>
    <row r="635" spans="1:93" x14ac:dyDescent="0.35">
      <c r="A635" s="95"/>
      <c r="B635" s="95"/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M635" s="95"/>
      <c r="N635" s="95"/>
      <c r="O635" s="96"/>
      <c r="P635" s="96"/>
      <c r="Q635" s="95"/>
      <c r="R635" s="95"/>
      <c r="S635" s="95"/>
      <c r="T635" s="95"/>
      <c r="U635" s="95"/>
      <c r="V635" s="95"/>
      <c r="W635" s="95"/>
      <c r="X635" s="95"/>
      <c r="CK635" s="83">
        <f t="shared" si="181"/>
        <v>0</v>
      </c>
      <c r="CL635" s="1">
        <f t="shared" si="178"/>
        <v>1131.3016216755746</v>
      </c>
      <c r="CM635" s="1">
        <f t="shared" si="179"/>
        <v>1131.3016216755746</v>
      </c>
      <c r="CN635" s="83">
        <f t="shared" si="180"/>
        <v>0</v>
      </c>
      <c r="CO635" s="74" t="str">
        <f t="shared" si="177"/>
        <v/>
      </c>
    </row>
    <row r="636" spans="1:93" x14ac:dyDescent="0.35">
      <c r="A636" s="95"/>
      <c r="B636" s="95"/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M636" s="95"/>
      <c r="N636" s="95"/>
      <c r="O636" s="96"/>
      <c r="P636" s="96"/>
      <c r="Q636" s="95"/>
      <c r="R636" s="95"/>
      <c r="S636" s="95"/>
      <c r="T636" s="95"/>
      <c r="U636" s="95"/>
      <c r="V636" s="95"/>
      <c r="W636" s="95"/>
      <c r="X636" s="95"/>
      <c r="CK636" s="83">
        <f t="shared" si="181"/>
        <v>0</v>
      </c>
      <c r="CL636" s="1">
        <f t="shared" si="178"/>
        <v>1131.3016216755746</v>
      </c>
      <c r="CM636" s="1">
        <f t="shared" si="179"/>
        <v>1131.3016216755746</v>
      </c>
      <c r="CN636" s="83">
        <f t="shared" si="180"/>
        <v>0</v>
      </c>
      <c r="CO636" s="74" t="str">
        <f t="shared" si="177"/>
        <v/>
      </c>
    </row>
    <row r="637" spans="1:93" x14ac:dyDescent="0.35">
      <c r="A637" s="95"/>
      <c r="B637" s="95"/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M637" s="95"/>
      <c r="N637" s="95"/>
      <c r="O637" s="96"/>
      <c r="P637" s="96"/>
      <c r="Q637" s="95"/>
      <c r="R637" s="95"/>
      <c r="S637" s="95"/>
      <c r="T637" s="95"/>
      <c r="U637" s="95"/>
      <c r="V637" s="95"/>
      <c r="W637" s="95"/>
      <c r="X637" s="95"/>
      <c r="CK637" s="83">
        <f t="shared" si="181"/>
        <v>0</v>
      </c>
      <c r="CL637" s="1">
        <f t="shared" si="178"/>
        <v>1131.3016216755746</v>
      </c>
      <c r="CM637" s="1">
        <f t="shared" si="179"/>
        <v>1131.3016216755746</v>
      </c>
      <c r="CN637" s="83">
        <f t="shared" si="180"/>
        <v>0</v>
      </c>
      <c r="CO637" s="74" t="str">
        <f t="shared" si="177"/>
        <v/>
      </c>
    </row>
    <row r="638" spans="1:93" x14ac:dyDescent="0.35">
      <c r="A638" s="95"/>
      <c r="B638" s="95"/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M638" s="95"/>
      <c r="N638" s="95"/>
      <c r="O638" s="96"/>
      <c r="P638" s="96"/>
      <c r="Q638" s="95"/>
      <c r="R638" s="95"/>
      <c r="S638" s="95"/>
      <c r="T638" s="95"/>
      <c r="U638" s="95"/>
      <c r="V638" s="95"/>
      <c r="W638" s="95"/>
      <c r="X638" s="95"/>
      <c r="CK638" s="83">
        <f t="shared" si="181"/>
        <v>0</v>
      </c>
      <c r="CL638" s="1">
        <f t="shared" si="178"/>
        <v>1131.3016216755746</v>
      </c>
      <c r="CM638" s="1">
        <f t="shared" si="179"/>
        <v>1131.3016216755746</v>
      </c>
      <c r="CN638" s="83">
        <f t="shared" si="180"/>
        <v>0</v>
      </c>
      <c r="CO638" s="74" t="str">
        <f t="shared" si="177"/>
        <v/>
      </c>
    </row>
    <row r="639" spans="1:93" x14ac:dyDescent="0.35">
      <c r="A639" s="95"/>
      <c r="B639" s="95"/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M639" s="95"/>
      <c r="N639" s="95"/>
      <c r="O639" s="96"/>
      <c r="P639" s="96"/>
      <c r="Q639" s="95"/>
      <c r="R639" s="95"/>
      <c r="S639" s="95"/>
      <c r="T639" s="95"/>
      <c r="U639" s="95"/>
      <c r="V639" s="95"/>
      <c r="W639" s="95"/>
      <c r="X639" s="95"/>
      <c r="CK639" s="83">
        <f t="shared" si="181"/>
        <v>0</v>
      </c>
      <c r="CL639" s="1">
        <f t="shared" si="178"/>
        <v>1131.3016216755746</v>
      </c>
      <c r="CM639" s="1">
        <f t="shared" si="179"/>
        <v>1131.3016216755746</v>
      </c>
      <c r="CN639" s="83">
        <f t="shared" si="180"/>
        <v>0</v>
      </c>
      <c r="CO639" s="74" t="str">
        <f t="shared" si="177"/>
        <v/>
      </c>
    </row>
    <row r="640" spans="1:93" x14ac:dyDescent="0.35">
      <c r="A640" s="95"/>
      <c r="B640" s="95"/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6"/>
      <c r="P640" s="96"/>
      <c r="Q640" s="95"/>
      <c r="R640" s="95"/>
      <c r="S640" s="95"/>
      <c r="T640" s="95"/>
      <c r="U640" s="95"/>
      <c r="V640" s="95"/>
      <c r="W640" s="95"/>
      <c r="X640" s="95"/>
      <c r="CK640" s="83">
        <f t="shared" si="181"/>
        <v>0</v>
      </c>
      <c r="CL640" s="1">
        <f t="shared" si="178"/>
        <v>1131.3016216755746</v>
      </c>
      <c r="CM640" s="1">
        <f t="shared" si="179"/>
        <v>1131.3016216755746</v>
      </c>
      <c r="CN640" s="83">
        <f t="shared" si="180"/>
        <v>0</v>
      </c>
      <c r="CO640" s="74" t="str">
        <f t="shared" si="177"/>
        <v/>
      </c>
    </row>
    <row r="641" spans="1:93" x14ac:dyDescent="0.35">
      <c r="A641" s="95"/>
      <c r="B641" s="95"/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M641" s="95"/>
      <c r="N641" s="95"/>
      <c r="O641" s="96"/>
      <c r="P641" s="96"/>
      <c r="Q641" s="95"/>
      <c r="R641" s="95"/>
      <c r="S641" s="95"/>
      <c r="T641" s="95"/>
      <c r="U641" s="95"/>
      <c r="V641" s="95"/>
      <c r="W641" s="95"/>
      <c r="X641" s="95"/>
      <c r="CK641" s="83">
        <f t="shared" si="181"/>
        <v>0</v>
      </c>
      <c r="CL641" s="1">
        <f t="shared" si="178"/>
        <v>1131.3016216755746</v>
      </c>
      <c r="CM641" s="1">
        <f t="shared" si="179"/>
        <v>1131.3016216755746</v>
      </c>
      <c r="CN641" s="83">
        <f t="shared" si="180"/>
        <v>0</v>
      </c>
      <c r="CO641" s="74" t="str">
        <f t="shared" si="177"/>
        <v/>
      </c>
    </row>
    <row r="642" spans="1:93" x14ac:dyDescent="0.35">
      <c r="A642" s="95"/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6"/>
      <c r="P642" s="96"/>
      <c r="Q642" s="95"/>
      <c r="R642" s="95"/>
      <c r="S642" s="95"/>
      <c r="T642" s="95"/>
      <c r="U642" s="95"/>
      <c r="V642" s="95"/>
      <c r="W642" s="95"/>
      <c r="X642" s="95"/>
      <c r="CK642" s="83">
        <f t="shared" si="181"/>
        <v>0</v>
      </c>
      <c r="CL642" s="1">
        <f t="shared" si="178"/>
        <v>1131.3016216755746</v>
      </c>
      <c r="CM642" s="1">
        <f t="shared" si="179"/>
        <v>1131.3016216755746</v>
      </c>
      <c r="CN642" s="83">
        <f t="shared" si="180"/>
        <v>0</v>
      </c>
      <c r="CO642" s="74" t="str">
        <f t="shared" si="177"/>
        <v/>
      </c>
    </row>
    <row r="643" spans="1:93" x14ac:dyDescent="0.35">
      <c r="A643" s="95"/>
      <c r="B643" s="95"/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M643" s="95"/>
      <c r="N643" s="95"/>
      <c r="O643" s="96"/>
      <c r="P643" s="96"/>
      <c r="Q643" s="95"/>
      <c r="R643" s="95"/>
      <c r="S643" s="95"/>
      <c r="T643" s="95"/>
      <c r="U643" s="95"/>
      <c r="V643" s="95"/>
      <c r="W643" s="95"/>
      <c r="X643" s="95"/>
      <c r="CK643" s="83">
        <f t="shared" si="181"/>
        <v>0</v>
      </c>
      <c r="CL643" s="1">
        <f t="shared" si="178"/>
        <v>1131.3016216755746</v>
      </c>
      <c r="CM643" s="1">
        <f t="shared" si="179"/>
        <v>1131.3016216755746</v>
      </c>
      <c r="CN643" s="83">
        <f t="shared" si="180"/>
        <v>0</v>
      </c>
      <c r="CO643" s="74" t="str">
        <f t="shared" si="177"/>
        <v/>
      </c>
    </row>
    <row r="644" spans="1:93" x14ac:dyDescent="0.35">
      <c r="A644" s="95"/>
      <c r="B644" s="95"/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6"/>
      <c r="P644" s="96"/>
      <c r="Q644" s="95"/>
      <c r="R644" s="95"/>
      <c r="S644" s="95"/>
      <c r="T644" s="95"/>
      <c r="U644" s="95"/>
      <c r="V644" s="95"/>
      <c r="W644" s="95"/>
      <c r="X644" s="95"/>
      <c r="CK644" s="83">
        <f t="shared" si="181"/>
        <v>0</v>
      </c>
      <c r="CL644" s="1">
        <f t="shared" si="178"/>
        <v>1131.3016216755746</v>
      </c>
      <c r="CM644" s="1">
        <f t="shared" si="179"/>
        <v>1131.3016216755746</v>
      </c>
      <c r="CN644" s="83">
        <f t="shared" si="180"/>
        <v>0</v>
      </c>
      <c r="CO644" s="74" t="str">
        <f t="shared" si="177"/>
        <v/>
      </c>
    </row>
    <row r="645" spans="1:93" x14ac:dyDescent="0.35">
      <c r="A645" s="95"/>
      <c r="B645" s="95"/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M645" s="95"/>
      <c r="N645" s="95"/>
      <c r="O645" s="96"/>
      <c r="P645" s="96"/>
      <c r="Q645" s="95"/>
      <c r="R645" s="95"/>
      <c r="S645" s="95"/>
      <c r="T645" s="95"/>
      <c r="U645" s="95"/>
      <c r="V645" s="95"/>
      <c r="W645" s="95"/>
      <c r="X645" s="95"/>
      <c r="CK645" s="83">
        <f t="shared" si="181"/>
        <v>0</v>
      </c>
      <c r="CL645" s="1">
        <f t="shared" si="178"/>
        <v>1131.3016216755746</v>
      </c>
      <c r="CM645" s="1">
        <f t="shared" si="179"/>
        <v>1131.3016216755746</v>
      </c>
      <c r="CN645" s="83">
        <f t="shared" si="180"/>
        <v>0</v>
      </c>
      <c r="CO645" s="74" t="str">
        <f t="shared" si="177"/>
        <v/>
      </c>
    </row>
    <row r="646" spans="1:93" x14ac:dyDescent="0.35">
      <c r="A646" s="95"/>
      <c r="B646" s="95"/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M646" s="95"/>
      <c r="N646" s="95"/>
      <c r="O646" s="96"/>
      <c r="P646" s="96"/>
      <c r="Q646" s="95"/>
      <c r="R646" s="95"/>
      <c r="S646" s="95"/>
      <c r="T646" s="95"/>
      <c r="U646" s="95"/>
      <c r="V646" s="95"/>
      <c r="W646" s="95"/>
      <c r="X646" s="95"/>
      <c r="CK646" s="83">
        <f t="shared" si="181"/>
        <v>0</v>
      </c>
      <c r="CL646" s="1">
        <f t="shared" si="178"/>
        <v>1131.3016216755746</v>
      </c>
      <c r="CM646" s="1">
        <f t="shared" si="179"/>
        <v>1131.3016216755746</v>
      </c>
      <c r="CN646" s="83">
        <f t="shared" si="180"/>
        <v>0</v>
      </c>
      <c r="CO646" s="74" t="str">
        <f t="shared" si="177"/>
        <v/>
      </c>
    </row>
    <row r="647" spans="1:93" x14ac:dyDescent="0.35">
      <c r="A647" s="95"/>
      <c r="B647" s="95"/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6"/>
      <c r="P647" s="96"/>
      <c r="Q647" s="95"/>
      <c r="R647" s="95"/>
      <c r="S647" s="95"/>
      <c r="T647" s="95"/>
      <c r="U647" s="95"/>
      <c r="V647" s="95"/>
      <c r="W647" s="95"/>
      <c r="X647" s="95"/>
      <c r="CK647" s="83">
        <f t="shared" si="181"/>
        <v>0</v>
      </c>
      <c r="CL647" s="1">
        <f t="shared" si="178"/>
        <v>1131.3016216755746</v>
      </c>
      <c r="CM647" s="1">
        <f t="shared" si="179"/>
        <v>1131.3016216755746</v>
      </c>
      <c r="CN647" s="83">
        <f t="shared" si="180"/>
        <v>0</v>
      </c>
      <c r="CO647" s="74" t="str">
        <f t="shared" si="177"/>
        <v/>
      </c>
    </row>
    <row r="648" spans="1:93" x14ac:dyDescent="0.35">
      <c r="A648" s="95"/>
      <c r="B648" s="95"/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M648" s="95"/>
      <c r="N648" s="95"/>
      <c r="O648" s="96"/>
      <c r="P648" s="96"/>
      <c r="Q648" s="95"/>
      <c r="R648" s="95"/>
      <c r="S648" s="95"/>
      <c r="T648" s="95"/>
      <c r="U648" s="95"/>
      <c r="V648" s="95"/>
      <c r="W648" s="95"/>
      <c r="X648" s="95"/>
      <c r="CK648" s="83">
        <f t="shared" si="181"/>
        <v>0</v>
      </c>
      <c r="CL648" s="1">
        <f t="shared" si="178"/>
        <v>1131.3016216755746</v>
      </c>
      <c r="CM648" s="1">
        <f t="shared" si="179"/>
        <v>1131.3016216755746</v>
      </c>
      <c r="CN648" s="83">
        <f t="shared" si="180"/>
        <v>0</v>
      </c>
      <c r="CO648" s="74" t="str">
        <f t="shared" si="177"/>
        <v/>
      </c>
    </row>
    <row r="649" spans="1:93" x14ac:dyDescent="0.35">
      <c r="A649" s="95"/>
      <c r="B649" s="95"/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6"/>
      <c r="P649" s="96"/>
      <c r="Q649" s="95"/>
      <c r="R649" s="95"/>
      <c r="S649" s="95"/>
      <c r="T649" s="95"/>
      <c r="U649" s="95"/>
      <c r="V649" s="95"/>
      <c r="W649" s="95"/>
      <c r="X649" s="95"/>
      <c r="CK649" s="83">
        <f t="shared" si="181"/>
        <v>0</v>
      </c>
      <c r="CL649" s="1">
        <f t="shared" si="178"/>
        <v>1131.3016216755746</v>
      </c>
      <c r="CM649" s="1">
        <f t="shared" si="179"/>
        <v>1131.3016216755746</v>
      </c>
      <c r="CN649" s="83">
        <f t="shared" si="180"/>
        <v>0</v>
      </c>
      <c r="CO649" s="74" t="str">
        <f t="shared" si="177"/>
        <v/>
      </c>
    </row>
    <row r="650" spans="1:93" x14ac:dyDescent="0.35">
      <c r="A650" s="95"/>
      <c r="B650" s="95"/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6"/>
      <c r="P650" s="96"/>
      <c r="Q650" s="95"/>
      <c r="R650" s="95"/>
      <c r="S650" s="95"/>
      <c r="T650" s="95"/>
      <c r="U650" s="95"/>
      <c r="V650" s="95"/>
      <c r="W650" s="95"/>
      <c r="X650" s="95"/>
      <c r="CK650" s="83">
        <f t="shared" si="181"/>
        <v>0</v>
      </c>
      <c r="CL650" s="1">
        <f t="shared" si="178"/>
        <v>1131.3016216755746</v>
      </c>
      <c r="CM650" s="1">
        <f t="shared" si="179"/>
        <v>1131.3016216755746</v>
      </c>
      <c r="CN650" s="83">
        <f t="shared" si="180"/>
        <v>0</v>
      </c>
      <c r="CO650" s="74" t="str">
        <f t="shared" si="177"/>
        <v/>
      </c>
    </row>
    <row r="651" spans="1:93" x14ac:dyDescent="0.35">
      <c r="A651" s="95"/>
      <c r="B651" s="95"/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M651" s="95"/>
      <c r="N651" s="95"/>
      <c r="O651" s="96"/>
      <c r="P651" s="96"/>
      <c r="Q651" s="95"/>
      <c r="R651" s="95"/>
      <c r="S651" s="95"/>
      <c r="T651" s="95"/>
      <c r="U651" s="95"/>
      <c r="V651" s="95"/>
      <c r="W651" s="95"/>
      <c r="X651" s="95"/>
      <c r="CK651" s="83">
        <f t="shared" si="181"/>
        <v>0</v>
      </c>
      <c r="CL651" s="1">
        <f t="shared" si="178"/>
        <v>1131.3016216755746</v>
      </c>
      <c r="CM651" s="1">
        <f t="shared" si="179"/>
        <v>1131.3016216755746</v>
      </c>
      <c r="CN651" s="83">
        <f t="shared" si="180"/>
        <v>0</v>
      </c>
      <c r="CO651" s="74" t="str">
        <f t="shared" si="177"/>
        <v/>
      </c>
    </row>
    <row r="652" spans="1:93" x14ac:dyDescent="0.35">
      <c r="A652" s="95"/>
      <c r="B652" s="95"/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6"/>
      <c r="P652" s="96"/>
      <c r="Q652" s="95"/>
      <c r="R652" s="95"/>
      <c r="S652" s="95"/>
      <c r="T652" s="95"/>
      <c r="U652" s="95"/>
      <c r="V652" s="95"/>
      <c r="W652" s="95"/>
      <c r="X652" s="95"/>
      <c r="CK652" s="83">
        <f t="shared" si="181"/>
        <v>0</v>
      </c>
      <c r="CL652" s="1">
        <f t="shared" si="178"/>
        <v>1131.3016216755746</v>
      </c>
      <c r="CM652" s="1">
        <f t="shared" si="179"/>
        <v>1131.3016216755746</v>
      </c>
      <c r="CN652" s="83">
        <f t="shared" si="180"/>
        <v>0</v>
      </c>
      <c r="CO652" s="74" t="str">
        <f t="shared" si="177"/>
        <v/>
      </c>
    </row>
    <row r="653" spans="1:93" x14ac:dyDescent="0.35">
      <c r="A653" s="95"/>
      <c r="B653" s="95"/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M653" s="95"/>
      <c r="N653" s="95"/>
      <c r="O653" s="96"/>
      <c r="P653" s="96"/>
      <c r="Q653" s="95"/>
      <c r="R653" s="95"/>
      <c r="S653" s="95"/>
      <c r="T653" s="95"/>
      <c r="U653" s="95"/>
      <c r="V653" s="95"/>
      <c r="W653" s="95"/>
      <c r="X653" s="95"/>
      <c r="CK653" s="83">
        <f t="shared" si="181"/>
        <v>0</v>
      </c>
      <c r="CL653" s="1">
        <f t="shared" si="178"/>
        <v>1131.3016216755746</v>
      </c>
      <c r="CM653" s="1">
        <f t="shared" si="179"/>
        <v>1131.3016216755746</v>
      </c>
      <c r="CN653" s="83">
        <f t="shared" si="180"/>
        <v>0</v>
      </c>
      <c r="CO653" s="74" t="str">
        <f t="shared" si="177"/>
        <v/>
      </c>
    </row>
    <row r="654" spans="1:93" x14ac:dyDescent="0.35">
      <c r="A654" s="95"/>
      <c r="B654" s="95"/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6"/>
      <c r="P654" s="96"/>
      <c r="Q654" s="95"/>
      <c r="R654" s="95"/>
      <c r="S654" s="95"/>
      <c r="T654" s="95"/>
      <c r="U654" s="95"/>
      <c r="V654" s="95"/>
      <c r="W654" s="95"/>
      <c r="X654" s="95"/>
      <c r="CK654" s="83">
        <f t="shared" si="181"/>
        <v>0</v>
      </c>
      <c r="CL654" s="1">
        <f t="shared" si="178"/>
        <v>1131.3016216755746</v>
      </c>
      <c r="CM654" s="1">
        <f t="shared" si="179"/>
        <v>1131.3016216755746</v>
      </c>
      <c r="CN654" s="83">
        <f t="shared" si="180"/>
        <v>0</v>
      </c>
      <c r="CO654" s="74" t="str">
        <f t="shared" si="177"/>
        <v/>
      </c>
    </row>
    <row r="655" spans="1:93" x14ac:dyDescent="0.35">
      <c r="A655" s="95"/>
      <c r="B655" s="95"/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M655" s="95"/>
      <c r="N655" s="95"/>
      <c r="O655" s="96"/>
      <c r="P655" s="96"/>
      <c r="Q655" s="95"/>
      <c r="R655" s="95"/>
      <c r="S655" s="95"/>
      <c r="T655" s="95"/>
      <c r="U655" s="95"/>
      <c r="V655" s="95"/>
      <c r="W655" s="95"/>
      <c r="X655" s="95"/>
      <c r="CK655" s="83">
        <f t="shared" si="181"/>
        <v>0</v>
      </c>
      <c r="CL655" s="1">
        <f t="shared" si="178"/>
        <v>1131.3016216755746</v>
      </c>
      <c r="CM655" s="1">
        <f t="shared" si="179"/>
        <v>1131.3016216755746</v>
      </c>
      <c r="CN655" s="83">
        <f t="shared" si="180"/>
        <v>0</v>
      </c>
      <c r="CO655" s="74" t="str">
        <f t="shared" si="177"/>
        <v/>
      </c>
    </row>
    <row r="656" spans="1:93" x14ac:dyDescent="0.35">
      <c r="A656" s="95"/>
      <c r="B656" s="95"/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M656" s="95"/>
      <c r="N656" s="95"/>
      <c r="O656" s="96"/>
      <c r="P656" s="96"/>
      <c r="Q656" s="95"/>
      <c r="R656" s="95"/>
      <c r="S656" s="95"/>
      <c r="T656" s="95"/>
      <c r="U656" s="95"/>
      <c r="V656" s="95"/>
      <c r="W656" s="95"/>
      <c r="X656" s="95"/>
      <c r="CK656" s="83">
        <f t="shared" si="181"/>
        <v>0</v>
      </c>
      <c r="CL656" s="1">
        <f t="shared" si="178"/>
        <v>1131.3016216755746</v>
      </c>
      <c r="CM656" s="1">
        <f t="shared" si="179"/>
        <v>1131.3016216755746</v>
      </c>
      <c r="CN656" s="83">
        <f t="shared" si="180"/>
        <v>0</v>
      </c>
      <c r="CO656" s="74" t="str">
        <f t="shared" si="177"/>
        <v/>
      </c>
    </row>
    <row r="657" spans="1:93" x14ac:dyDescent="0.35">
      <c r="A657" s="95"/>
      <c r="B657" s="95"/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6"/>
      <c r="P657" s="96"/>
      <c r="Q657" s="95"/>
      <c r="R657" s="95"/>
      <c r="S657" s="95"/>
      <c r="T657" s="95"/>
      <c r="U657" s="95"/>
      <c r="V657" s="95"/>
      <c r="W657" s="95"/>
      <c r="X657" s="95"/>
      <c r="CK657" s="83">
        <f t="shared" si="181"/>
        <v>0</v>
      </c>
      <c r="CL657" s="1">
        <f t="shared" si="178"/>
        <v>1131.3016216755746</v>
      </c>
      <c r="CM657" s="1">
        <f t="shared" si="179"/>
        <v>1131.3016216755746</v>
      </c>
      <c r="CN657" s="83">
        <f t="shared" si="180"/>
        <v>0</v>
      </c>
      <c r="CO657" s="74" t="str">
        <f t="shared" si="177"/>
        <v/>
      </c>
    </row>
    <row r="658" spans="1:93" x14ac:dyDescent="0.35">
      <c r="A658" s="95"/>
      <c r="B658" s="95"/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6"/>
      <c r="P658" s="96"/>
      <c r="Q658" s="95"/>
      <c r="R658" s="95"/>
      <c r="S658" s="95"/>
      <c r="T658" s="95"/>
      <c r="U658" s="95"/>
      <c r="V658" s="95"/>
      <c r="W658" s="95"/>
      <c r="X658" s="95"/>
      <c r="CK658" s="83">
        <f t="shared" si="181"/>
        <v>0</v>
      </c>
      <c r="CL658" s="1">
        <f t="shared" si="178"/>
        <v>1131.3016216755746</v>
      </c>
      <c r="CM658" s="1">
        <f t="shared" si="179"/>
        <v>1131.3016216755746</v>
      </c>
      <c r="CN658" s="83">
        <f t="shared" si="180"/>
        <v>0</v>
      </c>
      <c r="CO658" s="74" t="str">
        <f t="shared" si="177"/>
        <v/>
      </c>
    </row>
    <row r="659" spans="1:93" x14ac:dyDescent="0.35">
      <c r="A659" s="95"/>
      <c r="B659" s="95"/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M659" s="95"/>
      <c r="N659" s="95"/>
      <c r="O659" s="96"/>
      <c r="P659" s="96"/>
      <c r="Q659" s="95"/>
      <c r="R659" s="95"/>
      <c r="S659" s="95"/>
      <c r="T659" s="95"/>
      <c r="U659" s="95"/>
      <c r="V659" s="95"/>
      <c r="W659" s="95"/>
      <c r="X659" s="95"/>
      <c r="CK659" s="83">
        <f t="shared" si="181"/>
        <v>0</v>
      </c>
      <c r="CL659" s="1">
        <f t="shared" si="178"/>
        <v>1131.3016216755746</v>
      </c>
      <c r="CM659" s="1">
        <f t="shared" si="179"/>
        <v>1131.3016216755746</v>
      </c>
      <c r="CN659" s="83">
        <f t="shared" si="180"/>
        <v>0</v>
      </c>
      <c r="CO659" s="74" t="str">
        <f t="shared" si="177"/>
        <v/>
      </c>
    </row>
    <row r="660" spans="1:93" x14ac:dyDescent="0.35">
      <c r="A660" s="95"/>
      <c r="B660" s="95"/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6"/>
      <c r="P660" s="96"/>
      <c r="Q660" s="95"/>
      <c r="R660" s="95"/>
      <c r="S660" s="95"/>
      <c r="T660" s="95"/>
      <c r="U660" s="95"/>
      <c r="V660" s="95"/>
      <c r="W660" s="95"/>
      <c r="X660" s="95"/>
      <c r="CK660" s="83">
        <f t="shared" si="181"/>
        <v>0</v>
      </c>
      <c r="CL660" s="1">
        <f t="shared" si="178"/>
        <v>1131.3016216755746</v>
      </c>
      <c r="CM660" s="1">
        <f t="shared" si="179"/>
        <v>1131.3016216755746</v>
      </c>
      <c r="CN660" s="83">
        <f t="shared" si="180"/>
        <v>0</v>
      </c>
      <c r="CO660" s="74" t="str">
        <f t="shared" si="177"/>
        <v/>
      </c>
    </row>
    <row r="661" spans="1:93" x14ac:dyDescent="0.35">
      <c r="A661" s="95"/>
      <c r="B661" s="95"/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M661" s="95"/>
      <c r="N661" s="95"/>
      <c r="O661" s="96"/>
      <c r="P661" s="96"/>
      <c r="Q661" s="95"/>
      <c r="R661" s="95"/>
      <c r="S661" s="95"/>
      <c r="T661" s="95"/>
      <c r="U661" s="95"/>
      <c r="V661" s="95"/>
      <c r="W661" s="95"/>
      <c r="X661" s="95"/>
      <c r="CK661" s="83">
        <f t="shared" si="181"/>
        <v>0</v>
      </c>
      <c r="CL661" s="1">
        <f t="shared" si="178"/>
        <v>1131.3016216755746</v>
      </c>
      <c r="CM661" s="1">
        <f t="shared" si="179"/>
        <v>1131.3016216755746</v>
      </c>
      <c r="CN661" s="83">
        <f t="shared" si="180"/>
        <v>0</v>
      </c>
      <c r="CO661" s="74" t="str">
        <f t="shared" si="177"/>
        <v/>
      </c>
    </row>
    <row r="662" spans="1:93" x14ac:dyDescent="0.35">
      <c r="A662" s="95"/>
      <c r="B662" s="95"/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6"/>
      <c r="P662" s="96"/>
      <c r="Q662" s="95"/>
      <c r="R662" s="95"/>
      <c r="S662" s="95"/>
      <c r="T662" s="95"/>
      <c r="U662" s="95"/>
      <c r="V662" s="95"/>
      <c r="W662" s="95"/>
      <c r="X662" s="95"/>
      <c r="CK662" s="83">
        <f t="shared" si="181"/>
        <v>0</v>
      </c>
      <c r="CL662" s="1">
        <f t="shared" si="178"/>
        <v>1131.3016216755746</v>
      </c>
      <c r="CM662" s="1">
        <f t="shared" si="179"/>
        <v>1131.3016216755746</v>
      </c>
      <c r="CN662" s="83">
        <f t="shared" si="180"/>
        <v>0</v>
      </c>
      <c r="CO662" s="74" t="str">
        <f t="shared" si="177"/>
        <v/>
      </c>
    </row>
    <row r="663" spans="1:93" x14ac:dyDescent="0.35">
      <c r="A663" s="95"/>
      <c r="B663" s="95"/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6"/>
      <c r="P663" s="96"/>
      <c r="Q663" s="95"/>
      <c r="R663" s="95"/>
      <c r="S663" s="95"/>
      <c r="T663" s="95"/>
      <c r="U663" s="95"/>
      <c r="V663" s="95"/>
      <c r="W663" s="95"/>
      <c r="X663" s="95"/>
      <c r="CK663" s="83">
        <f t="shared" si="181"/>
        <v>0</v>
      </c>
      <c r="CL663" s="1">
        <f t="shared" si="178"/>
        <v>1131.3016216755746</v>
      </c>
      <c r="CM663" s="1">
        <f t="shared" si="179"/>
        <v>1131.3016216755746</v>
      </c>
      <c r="CN663" s="83">
        <f t="shared" si="180"/>
        <v>0</v>
      </c>
      <c r="CO663" s="74" t="str">
        <f t="shared" si="177"/>
        <v/>
      </c>
    </row>
    <row r="664" spans="1:93" x14ac:dyDescent="0.35">
      <c r="A664" s="95"/>
      <c r="B664" s="95"/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6"/>
      <c r="P664" s="96"/>
      <c r="Q664" s="95"/>
      <c r="R664" s="95"/>
      <c r="S664" s="95"/>
      <c r="T664" s="95"/>
      <c r="U664" s="95"/>
      <c r="V664" s="95"/>
      <c r="W664" s="95"/>
      <c r="X664" s="95"/>
      <c r="CK664" s="83">
        <f t="shared" si="181"/>
        <v>0</v>
      </c>
      <c r="CL664" s="1">
        <f t="shared" si="178"/>
        <v>1131.3016216755746</v>
      </c>
      <c r="CM664" s="1">
        <f t="shared" si="179"/>
        <v>1131.3016216755746</v>
      </c>
      <c r="CN664" s="83">
        <f t="shared" si="180"/>
        <v>0</v>
      </c>
      <c r="CO664" s="74" t="str">
        <f t="shared" si="177"/>
        <v/>
      </c>
    </row>
    <row r="665" spans="1:93" x14ac:dyDescent="0.35">
      <c r="A665" s="95"/>
      <c r="B665" s="95"/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6"/>
      <c r="P665" s="96"/>
      <c r="Q665" s="95"/>
      <c r="R665" s="95"/>
      <c r="S665" s="95"/>
      <c r="T665" s="95"/>
      <c r="U665" s="95"/>
      <c r="V665" s="95"/>
      <c r="W665" s="95"/>
      <c r="X665" s="95"/>
      <c r="CK665" s="83">
        <f t="shared" si="181"/>
        <v>0</v>
      </c>
      <c r="CL665" s="1">
        <f t="shared" si="178"/>
        <v>1131.3016216755746</v>
      </c>
      <c r="CM665" s="1">
        <f t="shared" si="179"/>
        <v>1131.3016216755746</v>
      </c>
      <c r="CN665" s="83">
        <f t="shared" si="180"/>
        <v>0</v>
      </c>
      <c r="CO665" s="74" t="str">
        <f t="shared" si="177"/>
        <v/>
      </c>
    </row>
    <row r="666" spans="1:93" x14ac:dyDescent="0.35">
      <c r="A666" s="95"/>
      <c r="B666" s="95"/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M666" s="95"/>
      <c r="N666" s="95"/>
      <c r="O666" s="96"/>
      <c r="P666" s="96"/>
      <c r="Q666" s="95"/>
      <c r="R666" s="95"/>
      <c r="S666" s="95"/>
      <c r="T666" s="95"/>
      <c r="U666" s="95"/>
      <c r="V666" s="95"/>
      <c r="W666" s="95"/>
      <c r="X666" s="95"/>
      <c r="CK666" s="83">
        <f t="shared" si="181"/>
        <v>0</v>
      </c>
      <c r="CL666" s="1">
        <f t="shared" si="178"/>
        <v>1131.3016216755746</v>
      </c>
      <c r="CM666" s="1">
        <f t="shared" si="179"/>
        <v>1131.3016216755746</v>
      </c>
      <c r="CN666" s="83">
        <f t="shared" si="180"/>
        <v>0</v>
      </c>
      <c r="CO666" s="74" t="str">
        <f t="shared" si="177"/>
        <v/>
      </c>
    </row>
    <row r="667" spans="1:93" x14ac:dyDescent="0.35">
      <c r="A667" s="95"/>
      <c r="B667" s="95"/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6"/>
      <c r="P667" s="96"/>
      <c r="Q667" s="95"/>
      <c r="R667" s="95"/>
      <c r="S667" s="95"/>
      <c r="T667" s="95"/>
      <c r="U667" s="95"/>
      <c r="V667" s="95"/>
      <c r="W667" s="95"/>
      <c r="X667" s="95"/>
      <c r="CK667" s="83">
        <f t="shared" si="181"/>
        <v>0</v>
      </c>
      <c r="CL667" s="1">
        <f t="shared" si="178"/>
        <v>1131.3016216755746</v>
      </c>
      <c r="CM667" s="1">
        <f t="shared" si="179"/>
        <v>1131.3016216755746</v>
      </c>
      <c r="CN667" s="83">
        <f t="shared" si="180"/>
        <v>0</v>
      </c>
      <c r="CO667" s="74" t="str">
        <f t="shared" ref="CO667:CO730" si="182">IF(CN666&lt;1,"",CO666+1)</f>
        <v/>
      </c>
    </row>
    <row r="668" spans="1:93" x14ac:dyDescent="0.35">
      <c r="A668" s="95"/>
      <c r="B668" s="95"/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M668" s="95"/>
      <c r="N668" s="95"/>
      <c r="O668" s="96"/>
      <c r="P668" s="96"/>
      <c r="Q668" s="95"/>
      <c r="R668" s="95"/>
      <c r="S668" s="95"/>
      <c r="T668" s="95"/>
      <c r="U668" s="95"/>
      <c r="V668" s="95"/>
      <c r="W668" s="95"/>
      <c r="X668" s="95"/>
      <c r="CK668" s="83">
        <f t="shared" si="181"/>
        <v>0</v>
      </c>
      <c r="CL668" s="1">
        <f t="shared" si="178"/>
        <v>1131.3016216755746</v>
      </c>
      <c r="CM668" s="1">
        <f t="shared" si="179"/>
        <v>1131.3016216755746</v>
      </c>
      <c r="CN668" s="83">
        <f t="shared" si="180"/>
        <v>0</v>
      </c>
      <c r="CO668" s="74" t="str">
        <f t="shared" si="182"/>
        <v/>
      </c>
    </row>
    <row r="669" spans="1:93" x14ac:dyDescent="0.35">
      <c r="A669" s="95"/>
      <c r="B669" s="95"/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M669" s="95"/>
      <c r="N669" s="95"/>
      <c r="O669" s="96"/>
      <c r="P669" s="96"/>
      <c r="Q669" s="95"/>
      <c r="R669" s="95"/>
      <c r="S669" s="95"/>
      <c r="T669" s="95"/>
      <c r="U669" s="95"/>
      <c r="V669" s="95"/>
      <c r="W669" s="95"/>
      <c r="X669" s="95"/>
      <c r="CK669" s="83">
        <f t="shared" si="181"/>
        <v>0</v>
      </c>
      <c r="CL669" s="1">
        <f t="shared" si="178"/>
        <v>1131.3016216755746</v>
      </c>
      <c r="CM669" s="1">
        <f t="shared" si="179"/>
        <v>1131.3016216755746</v>
      </c>
      <c r="CN669" s="83">
        <f t="shared" si="180"/>
        <v>0</v>
      </c>
      <c r="CO669" s="74" t="str">
        <f t="shared" si="182"/>
        <v/>
      </c>
    </row>
    <row r="670" spans="1:93" x14ac:dyDescent="0.35">
      <c r="A670" s="95"/>
      <c r="B670" s="95"/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6"/>
      <c r="P670" s="96"/>
      <c r="Q670" s="95"/>
      <c r="R670" s="95"/>
      <c r="S670" s="95"/>
      <c r="T670" s="95"/>
      <c r="U670" s="95"/>
      <c r="V670" s="95"/>
      <c r="W670" s="95"/>
      <c r="X670" s="95"/>
      <c r="CK670" s="83">
        <f t="shared" si="181"/>
        <v>0</v>
      </c>
      <c r="CL670" s="1">
        <f t="shared" si="178"/>
        <v>1131.3016216755746</v>
      </c>
      <c r="CM670" s="1">
        <f t="shared" si="179"/>
        <v>1131.3016216755746</v>
      </c>
      <c r="CN670" s="83">
        <f t="shared" si="180"/>
        <v>0</v>
      </c>
      <c r="CO670" s="74" t="str">
        <f t="shared" si="182"/>
        <v/>
      </c>
    </row>
    <row r="671" spans="1:93" x14ac:dyDescent="0.35">
      <c r="A671" s="95"/>
      <c r="B671" s="95"/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M671" s="95"/>
      <c r="N671" s="95"/>
      <c r="O671" s="96"/>
      <c r="P671" s="96"/>
      <c r="Q671" s="95"/>
      <c r="R671" s="95"/>
      <c r="S671" s="95"/>
      <c r="T671" s="95"/>
      <c r="U671" s="95"/>
      <c r="V671" s="95"/>
      <c r="W671" s="95"/>
      <c r="X671" s="95"/>
      <c r="CK671" s="83">
        <f t="shared" si="181"/>
        <v>0</v>
      </c>
      <c r="CL671" s="1">
        <f t="shared" si="178"/>
        <v>1131.3016216755746</v>
      </c>
      <c r="CM671" s="1">
        <f t="shared" si="179"/>
        <v>1131.3016216755746</v>
      </c>
      <c r="CN671" s="83">
        <f t="shared" si="180"/>
        <v>0</v>
      </c>
      <c r="CO671" s="74" t="str">
        <f t="shared" si="182"/>
        <v/>
      </c>
    </row>
    <row r="672" spans="1:93" x14ac:dyDescent="0.35">
      <c r="A672" s="95"/>
      <c r="B672" s="95"/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M672" s="95"/>
      <c r="N672" s="95"/>
      <c r="O672" s="96"/>
      <c r="P672" s="96"/>
      <c r="Q672" s="95"/>
      <c r="R672" s="95"/>
      <c r="S672" s="95"/>
      <c r="T672" s="95"/>
      <c r="U672" s="95"/>
      <c r="V672" s="95"/>
      <c r="W672" s="95"/>
      <c r="X672" s="95"/>
      <c r="CK672" s="83">
        <f t="shared" si="181"/>
        <v>0</v>
      </c>
      <c r="CL672" s="1">
        <f t="shared" si="178"/>
        <v>1131.3016216755746</v>
      </c>
      <c r="CM672" s="1">
        <f t="shared" si="179"/>
        <v>1131.3016216755746</v>
      </c>
      <c r="CN672" s="83">
        <f t="shared" si="180"/>
        <v>0</v>
      </c>
      <c r="CO672" s="74" t="str">
        <f t="shared" si="182"/>
        <v/>
      </c>
    </row>
    <row r="673" spans="1:93" x14ac:dyDescent="0.35">
      <c r="A673" s="95"/>
      <c r="B673" s="95"/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M673" s="95"/>
      <c r="N673" s="95"/>
      <c r="O673" s="96"/>
      <c r="P673" s="96"/>
      <c r="Q673" s="95"/>
      <c r="R673" s="95"/>
      <c r="S673" s="95"/>
      <c r="T673" s="95"/>
      <c r="U673" s="95"/>
      <c r="V673" s="95"/>
      <c r="W673" s="95"/>
      <c r="X673" s="95"/>
      <c r="CK673" s="83">
        <f t="shared" si="181"/>
        <v>0</v>
      </c>
      <c r="CL673" s="1">
        <f t="shared" si="178"/>
        <v>1131.3016216755746</v>
      </c>
      <c r="CM673" s="1">
        <f t="shared" si="179"/>
        <v>1131.3016216755746</v>
      </c>
      <c r="CN673" s="83">
        <f t="shared" si="180"/>
        <v>0</v>
      </c>
      <c r="CO673" s="74" t="str">
        <f t="shared" si="182"/>
        <v/>
      </c>
    </row>
    <row r="674" spans="1:93" x14ac:dyDescent="0.35">
      <c r="A674" s="95"/>
      <c r="B674" s="95"/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M674" s="95"/>
      <c r="N674" s="95"/>
      <c r="O674" s="96"/>
      <c r="P674" s="96"/>
      <c r="Q674" s="95"/>
      <c r="R674" s="95"/>
      <c r="S674" s="95"/>
      <c r="T674" s="95"/>
      <c r="U674" s="95"/>
      <c r="V674" s="95"/>
      <c r="W674" s="95"/>
      <c r="X674" s="95"/>
      <c r="CK674" s="83">
        <f t="shared" si="181"/>
        <v>0</v>
      </c>
      <c r="CL674" s="1">
        <f t="shared" si="178"/>
        <v>1131.3016216755746</v>
      </c>
      <c r="CM674" s="1">
        <f t="shared" si="179"/>
        <v>1131.3016216755746</v>
      </c>
      <c r="CN674" s="83">
        <f t="shared" si="180"/>
        <v>0</v>
      </c>
      <c r="CO674" s="74" t="str">
        <f t="shared" si="182"/>
        <v/>
      </c>
    </row>
    <row r="675" spans="1:93" x14ac:dyDescent="0.35">
      <c r="A675" s="95"/>
      <c r="B675" s="95"/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6"/>
      <c r="P675" s="96"/>
      <c r="Q675" s="95"/>
      <c r="R675" s="95"/>
      <c r="S675" s="95"/>
      <c r="T675" s="95"/>
      <c r="U675" s="95"/>
      <c r="V675" s="95"/>
      <c r="W675" s="95"/>
      <c r="X675" s="95"/>
      <c r="CK675" s="83">
        <f t="shared" si="181"/>
        <v>0</v>
      </c>
      <c r="CL675" s="1">
        <f t="shared" si="178"/>
        <v>1131.3016216755746</v>
      </c>
      <c r="CM675" s="1">
        <f t="shared" si="179"/>
        <v>1131.3016216755746</v>
      </c>
      <c r="CN675" s="83">
        <f t="shared" si="180"/>
        <v>0</v>
      </c>
      <c r="CO675" s="74" t="str">
        <f t="shared" si="182"/>
        <v/>
      </c>
    </row>
    <row r="676" spans="1:93" x14ac:dyDescent="0.35">
      <c r="A676" s="95"/>
      <c r="B676" s="95"/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M676" s="95"/>
      <c r="N676" s="95"/>
      <c r="O676" s="96"/>
      <c r="P676" s="96"/>
      <c r="Q676" s="95"/>
      <c r="R676" s="95"/>
      <c r="S676" s="95"/>
      <c r="T676" s="95"/>
      <c r="U676" s="95"/>
      <c r="V676" s="95"/>
      <c r="W676" s="95"/>
      <c r="X676" s="95"/>
      <c r="CK676" s="83">
        <f t="shared" si="181"/>
        <v>0</v>
      </c>
      <c r="CL676" s="1">
        <f t="shared" si="178"/>
        <v>1131.3016216755746</v>
      </c>
      <c r="CM676" s="1">
        <f t="shared" si="179"/>
        <v>1131.3016216755746</v>
      </c>
      <c r="CN676" s="83">
        <f t="shared" si="180"/>
        <v>0</v>
      </c>
      <c r="CO676" s="74" t="str">
        <f t="shared" si="182"/>
        <v/>
      </c>
    </row>
    <row r="677" spans="1:93" x14ac:dyDescent="0.35">
      <c r="A677" s="95"/>
      <c r="B677" s="95"/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6"/>
      <c r="P677" s="96"/>
      <c r="Q677" s="95"/>
      <c r="R677" s="95"/>
      <c r="S677" s="95"/>
      <c r="T677" s="95"/>
      <c r="U677" s="95"/>
      <c r="V677" s="95"/>
      <c r="W677" s="95"/>
      <c r="X677" s="95"/>
      <c r="CK677" s="83">
        <f t="shared" si="181"/>
        <v>0</v>
      </c>
      <c r="CL677" s="1">
        <f t="shared" si="178"/>
        <v>1131.3016216755746</v>
      </c>
      <c r="CM677" s="1">
        <f t="shared" si="179"/>
        <v>1131.3016216755746</v>
      </c>
      <c r="CN677" s="83">
        <f t="shared" si="180"/>
        <v>0</v>
      </c>
      <c r="CO677" s="74" t="str">
        <f t="shared" si="182"/>
        <v/>
      </c>
    </row>
    <row r="678" spans="1:93" x14ac:dyDescent="0.35">
      <c r="A678" s="95"/>
      <c r="B678" s="95"/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6"/>
      <c r="P678" s="96"/>
      <c r="Q678" s="95"/>
      <c r="R678" s="95"/>
      <c r="S678" s="95"/>
      <c r="T678" s="95"/>
      <c r="U678" s="95"/>
      <c r="V678" s="95"/>
      <c r="W678" s="95"/>
      <c r="X678" s="95"/>
      <c r="CK678" s="83">
        <f t="shared" si="181"/>
        <v>0</v>
      </c>
      <c r="CL678" s="1">
        <f t="shared" si="178"/>
        <v>1131.3016216755746</v>
      </c>
      <c r="CM678" s="1">
        <f t="shared" si="179"/>
        <v>1131.3016216755746</v>
      </c>
      <c r="CN678" s="83">
        <f t="shared" si="180"/>
        <v>0</v>
      </c>
      <c r="CO678" s="74" t="str">
        <f t="shared" si="182"/>
        <v/>
      </c>
    </row>
    <row r="679" spans="1:93" x14ac:dyDescent="0.35">
      <c r="A679" s="95"/>
      <c r="B679" s="95"/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M679" s="95"/>
      <c r="N679" s="95"/>
      <c r="O679" s="96"/>
      <c r="P679" s="96"/>
      <c r="Q679" s="95"/>
      <c r="R679" s="95"/>
      <c r="S679" s="95"/>
      <c r="T679" s="95"/>
      <c r="U679" s="95"/>
      <c r="V679" s="95"/>
      <c r="W679" s="95"/>
      <c r="X679" s="95"/>
      <c r="CK679" s="83">
        <f t="shared" si="181"/>
        <v>0</v>
      </c>
      <c r="CL679" s="1">
        <f t="shared" si="178"/>
        <v>1131.3016216755746</v>
      </c>
      <c r="CM679" s="1">
        <f t="shared" si="179"/>
        <v>1131.3016216755746</v>
      </c>
      <c r="CN679" s="83">
        <f t="shared" si="180"/>
        <v>0</v>
      </c>
      <c r="CO679" s="74" t="str">
        <f t="shared" si="182"/>
        <v/>
      </c>
    </row>
    <row r="680" spans="1:93" x14ac:dyDescent="0.35">
      <c r="A680" s="95"/>
      <c r="B680" s="95"/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6"/>
      <c r="P680" s="96"/>
      <c r="Q680" s="95"/>
      <c r="R680" s="95"/>
      <c r="S680" s="95"/>
      <c r="T680" s="95"/>
      <c r="U680" s="95"/>
      <c r="V680" s="95"/>
      <c r="W680" s="95"/>
      <c r="X680" s="95"/>
      <c r="CK680" s="83">
        <f t="shared" si="181"/>
        <v>0</v>
      </c>
      <c r="CL680" s="1">
        <f t="shared" ref="CL680:CL743" si="183">$D$39/2</f>
        <v>1131.3016216755746</v>
      </c>
      <c r="CM680" s="1">
        <f t="shared" ref="CM680:CM743" si="184">CL680-CK680</f>
        <v>1131.3016216755746</v>
      </c>
      <c r="CN680" s="83">
        <f t="shared" ref="CN680:CN743" si="185">IF(CN679-CM680&lt;0,0,CN679-CM680)</f>
        <v>0</v>
      </c>
      <c r="CO680" s="74" t="str">
        <f t="shared" si="182"/>
        <v/>
      </c>
    </row>
    <row r="681" spans="1:93" x14ac:dyDescent="0.35">
      <c r="A681" s="95"/>
      <c r="B681" s="95"/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6"/>
      <c r="P681" s="96"/>
      <c r="Q681" s="95"/>
      <c r="R681" s="95"/>
      <c r="S681" s="95"/>
      <c r="T681" s="95"/>
      <c r="U681" s="95"/>
      <c r="V681" s="95"/>
      <c r="W681" s="95"/>
      <c r="X681" s="95"/>
      <c r="CK681" s="83">
        <f t="shared" ref="CK681:CK744" si="186">(CN680*($CK$37*13.85))/360</f>
        <v>0</v>
      </c>
      <c r="CL681" s="1">
        <f t="shared" si="183"/>
        <v>1131.3016216755746</v>
      </c>
      <c r="CM681" s="1">
        <f t="shared" si="184"/>
        <v>1131.3016216755746</v>
      </c>
      <c r="CN681" s="83">
        <f t="shared" si="185"/>
        <v>0</v>
      </c>
      <c r="CO681" s="74" t="str">
        <f t="shared" si="182"/>
        <v/>
      </c>
    </row>
    <row r="682" spans="1:93" x14ac:dyDescent="0.35">
      <c r="A682" s="95"/>
      <c r="B682" s="95"/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M682" s="95"/>
      <c r="N682" s="95"/>
      <c r="O682" s="96"/>
      <c r="P682" s="96"/>
      <c r="Q682" s="95"/>
      <c r="R682" s="95"/>
      <c r="S682" s="95"/>
      <c r="T682" s="95"/>
      <c r="U682" s="95"/>
      <c r="V682" s="95"/>
      <c r="W682" s="95"/>
      <c r="X682" s="95"/>
      <c r="CK682" s="83">
        <f t="shared" si="186"/>
        <v>0</v>
      </c>
      <c r="CL682" s="1">
        <f t="shared" si="183"/>
        <v>1131.3016216755746</v>
      </c>
      <c r="CM682" s="1">
        <f t="shared" si="184"/>
        <v>1131.3016216755746</v>
      </c>
      <c r="CN682" s="83">
        <f t="shared" si="185"/>
        <v>0</v>
      </c>
      <c r="CO682" s="74" t="str">
        <f t="shared" si="182"/>
        <v/>
      </c>
    </row>
    <row r="683" spans="1:93" x14ac:dyDescent="0.35">
      <c r="A683" s="95"/>
      <c r="B683" s="95"/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6"/>
      <c r="P683" s="96"/>
      <c r="Q683" s="95"/>
      <c r="R683" s="95"/>
      <c r="S683" s="95"/>
      <c r="T683" s="95"/>
      <c r="U683" s="95"/>
      <c r="V683" s="95"/>
      <c r="W683" s="95"/>
      <c r="X683" s="95"/>
      <c r="CK683" s="83">
        <f t="shared" si="186"/>
        <v>0</v>
      </c>
      <c r="CL683" s="1">
        <f t="shared" si="183"/>
        <v>1131.3016216755746</v>
      </c>
      <c r="CM683" s="1">
        <f t="shared" si="184"/>
        <v>1131.3016216755746</v>
      </c>
      <c r="CN683" s="83">
        <f t="shared" si="185"/>
        <v>0</v>
      </c>
      <c r="CO683" s="74" t="str">
        <f t="shared" si="182"/>
        <v/>
      </c>
    </row>
    <row r="684" spans="1:93" x14ac:dyDescent="0.35">
      <c r="A684" s="95"/>
      <c r="B684" s="95"/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6"/>
      <c r="P684" s="96"/>
      <c r="Q684" s="95"/>
      <c r="R684" s="95"/>
      <c r="S684" s="95"/>
      <c r="T684" s="95"/>
      <c r="U684" s="95"/>
      <c r="V684" s="95"/>
      <c r="W684" s="95"/>
      <c r="X684" s="95"/>
      <c r="CK684" s="83">
        <f t="shared" si="186"/>
        <v>0</v>
      </c>
      <c r="CL684" s="1">
        <f t="shared" si="183"/>
        <v>1131.3016216755746</v>
      </c>
      <c r="CM684" s="1">
        <f t="shared" si="184"/>
        <v>1131.3016216755746</v>
      </c>
      <c r="CN684" s="83">
        <f t="shared" si="185"/>
        <v>0</v>
      </c>
      <c r="CO684" s="74" t="str">
        <f t="shared" si="182"/>
        <v/>
      </c>
    </row>
    <row r="685" spans="1:93" x14ac:dyDescent="0.35">
      <c r="A685" s="95"/>
      <c r="B685" s="95"/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6"/>
      <c r="P685" s="96"/>
      <c r="Q685" s="95"/>
      <c r="R685" s="95"/>
      <c r="S685" s="95"/>
      <c r="T685" s="95"/>
      <c r="U685" s="95"/>
      <c r="V685" s="95"/>
      <c r="W685" s="95"/>
      <c r="X685" s="95"/>
      <c r="CK685" s="83">
        <f t="shared" si="186"/>
        <v>0</v>
      </c>
      <c r="CL685" s="1">
        <f t="shared" si="183"/>
        <v>1131.3016216755746</v>
      </c>
      <c r="CM685" s="1">
        <f t="shared" si="184"/>
        <v>1131.3016216755746</v>
      </c>
      <c r="CN685" s="83">
        <f t="shared" si="185"/>
        <v>0</v>
      </c>
      <c r="CO685" s="74" t="str">
        <f t="shared" si="182"/>
        <v/>
      </c>
    </row>
    <row r="686" spans="1:93" x14ac:dyDescent="0.35">
      <c r="A686" s="95"/>
      <c r="B686" s="95"/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M686" s="95"/>
      <c r="N686" s="95"/>
      <c r="O686" s="96"/>
      <c r="P686" s="96"/>
      <c r="Q686" s="95"/>
      <c r="R686" s="95"/>
      <c r="S686" s="95"/>
      <c r="T686" s="95"/>
      <c r="U686" s="95"/>
      <c r="V686" s="95"/>
      <c r="W686" s="95"/>
      <c r="X686" s="95"/>
      <c r="CK686" s="83">
        <f t="shared" si="186"/>
        <v>0</v>
      </c>
      <c r="CL686" s="1">
        <f t="shared" si="183"/>
        <v>1131.3016216755746</v>
      </c>
      <c r="CM686" s="1">
        <f t="shared" si="184"/>
        <v>1131.3016216755746</v>
      </c>
      <c r="CN686" s="83">
        <f t="shared" si="185"/>
        <v>0</v>
      </c>
      <c r="CO686" s="74" t="str">
        <f t="shared" si="182"/>
        <v/>
      </c>
    </row>
    <row r="687" spans="1:93" x14ac:dyDescent="0.35">
      <c r="A687" s="95"/>
      <c r="B687" s="95"/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M687" s="95"/>
      <c r="N687" s="95"/>
      <c r="O687" s="96"/>
      <c r="P687" s="96"/>
      <c r="Q687" s="95"/>
      <c r="R687" s="95"/>
      <c r="S687" s="95"/>
      <c r="T687" s="95"/>
      <c r="U687" s="95"/>
      <c r="V687" s="95"/>
      <c r="W687" s="95"/>
      <c r="X687" s="95"/>
      <c r="CK687" s="83">
        <f t="shared" si="186"/>
        <v>0</v>
      </c>
      <c r="CL687" s="1">
        <f t="shared" si="183"/>
        <v>1131.3016216755746</v>
      </c>
      <c r="CM687" s="1">
        <f t="shared" si="184"/>
        <v>1131.3016216755746</v>
      </c>
      <c r="CN687" s="83">
        <f t="shared" si="185"/>
        <v>0</v>
      </c>
      <c r="CO687" s="74" t="str">
        <f t="shared" si="182"/>
        <v/>
      </c>
    </row>
    <row r="688" spans="1:93" x14ac:dyDescent="0.35">
      <c r="A688" s="95"/>
      <c r="B688" s="95"/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M688" s="95"/>
      <c r="N688" s="95"/>
      <c r="O688" s="96"/>
      <c r="P688" s="96"/>
      <c r="Q688" s="95"/>
      <c r="R688" s="95"/>
      <c r="S688" s="95"/>
      <c r="T688" s="95"/>
      <c r="U688" s="95"/>
      <c r="V688" s="95"/>
      <c r="W688" s="95"/>
      <c r="X688" s="95"/>
      <c r="CK688" s="83">
        <f t="shared" si="186"/>
        <v>0</v>
      </c>
      <c r="CL688" s="1">
        <f t="shared" si="183"/>
        <v>1131.3016216755746</v>
      </c>
      <c r="CM688" s="1">
        <f t="shared" si="184"/>
        <v>1131.3016216755746</v>
      </c>
      <c r="CN688" s="83">
        <f t="shared" si="185"/>
        <v>0</v>
      </c>
      <c r="CO688" s="74" t="str">
        <f t="shared" si="182"/>
        <v/>
      </c>
    </row>
    <row r="689" spans="1:93" x14ac:dyDescent="0.35">
      <c r="A689" s="95"/>
      <c r="B689" s="95"/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6"/>
      <c r="P689" s="96"/>
      <c r="Q689" s="95"/>
      <c r="R689" s="95"/>
      <c r="S689" s="95"/>
      <c r="T689" s="95"/>
      <c r="U689" s="95"/>
      <c r="V689" s="95"/>
      <c r="W689" s="95"/>
      <c r="X689" s="95"/>
      <c r="CK689" s="83">
        <f t="shared" si="186"/>
        <v>0</v>
      </c>
      <c r="CL689" s="1">
        <f t="shared" si="183"/>
        <v>1131.3016216755746</v>
      </c>
      <c r="CM689" s="1">
        <f t="shared" si="184"/>
        <v>1131.3016216755746</v>
      </c>
      <c r="CN689" s="83">
        <f t="shared" si="185"/>
        <v>0</v>
      </c>
      <c r="CO689" s="74" t="str">
        <f t="shared" si="182"/>
        <v/>
      </c>
    </row>
    <row r="690" spans="1:93" x14ac:dyDescent="0.35">
      <c r="A690" s="95"/>
      <c r="B690" s="95"/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M690" s="95"/>
      <c r="N690" s="95"/>
      <c r="O690" s="96"/>
      <c r="P690" s="96"/>
      <c r="Q690" s="95"/>
      <c r="R690" s="95"/>
      <c r="S690" s="95"/>
      <c r="T690" s="95"/>
      <c r="U690" s="95"/>
      <c r="V690" s="95"/>
      <c r="W690" s="95"/>
      <c r="X690" s="95"/>
      <c r="CK690" s="83">
        <f t="shared" si="186"/>
        <v>0</v>
      </c>
      <c r="CL690" s="1">
        <f t="shared" si="183"/>
        <v>1131.3016216755746</v>
      </c>
      <c r="CM690" s="1">
        <f t="shared" si="184"/>
        <v>1131.3016216755746</v>
      </c>
      <c r="CN690" s="83">
        <f t="shared" si="185"/>
        <v>0</v>
      </c>
      <c r="CO690" s="74" t="str">
        <f t="shared" si="182"/>
        <v/>
      </c>
    </row>
    <row r="691" spans="1:93" x14ac:dyDescent="0.35">
      <c r="A691" s="95"/>
      <c r="B691" s="95"/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M691" s="95"/>
      <c r="N691" s="95"/>
      <c r="O691" s="96"/>
      <c r="P691" s="96"/>
      <c r="Q691" s="95"/>
      <c r="R691" s="95"/>
      <c r="S691" s="95"/>
      <c r="T691" s="95"/>
      <c r="U691" s="95"/>
      <c r="V691" s="95"/>
      <c r="W691" s="95"/>
      <c r="X691" s="95"/>
      <c r="CK691" s="83">
        <f t="shared" si="186"/>
        <v>0</v>
      </c>
      <c r="CL691" s="1">
        <f t="shared" si="183"/>
        <v>1131.3016216755746</v>
      </c>
      <c r="CM691" s="1">
        <f t="shared" si="184"/>
        <v>1131.3016216755746</v>
      </c>
      <c r="CN691" s="83">
        <f t="shared" si="185"/>
        <v>0</v>
      </c>
      <c r="CO691" s="74" t="str">
        <f t="shared" si="182"/>
        <v/>
      </c>
    </row>
    <row r="692" spans="1:93" x14ac:dyDescent="0.35">
      <c r="A692" s="95"/>
      <c r="B692" s="95"/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6"/>
      <c r="P692" s="96"/>
      <c r="Q692" s="95"/>
      <c r="R692" s="95"/>
      <c r="S692" s="95"/>
      <c r="T692" s="95"/>
      <c r="U692" s="95"/>
      <c r="V692" s="95"/>
      <c r="W692" s="95"/>
      <c r="X692" s="95"/>
      <c r="CK692" s="83">
        <f t="shared" si="186"/>
        <v>0</v>
      </c>
      <c r="CL692" s="1">
        <f t="shared" si="183"/>
        <v>1131.3016216755746</v>
      </c>
      <c r="CM692" s="1">
        <f t="shared" si="184"/>
        <v>1131.3016216755746</v>
      </c>
      <c r="CN692" s="83">
        <f t="shared" si="185"/>
        <v>0</v>
      </c>
      <c r="CO692" s="74" t="str">
        <f t="shared" si="182"/>
        <v/>
      </c>
    </row>
    <row r="693" spans="1:93" x14ac:dyDescent="0.35">
      <c r="A693" s="95"/>
      <c r="B693" s="95"/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6"/>
      <c r="P693" s="96"/>
      <c r="Q693" s="95"/>
      <c r="R693" s="95"/>
      <c r="S693" s="95"/>
      <c r="T693" s="95"/>
      <c r="U693" s="95"/>
      <c r="V693" s="95"/>
      <c r="W693" s="95"/>
      <c r="X693" s="95"/>
      <c r="CK693" s="83">
        <f t="shared" si="186"/>
        <v>0</v>
      </c>
      <c r="CL693" s="1">
        <f t="shared" si="183"/>
        <v>1131.3016216755746</v>
      </c>
      <c r="CM693" s="1">
        <f t="shared" si="184"/>
        <v>1131.3016216755746</v>
      </c>
      <c r="CN693" s="83">
        <f t="shared" si="185"/>
        <v>0</v>
      </c>
      <c r="CO693" s="74" t="str">
        <f t="shared" si="182"/>
        <v/>
      </c>
    </row>
    <row r="694" spans="1:93" x14ac:dyDescent="0.35">
      <c r="A694" s="95"/>
      <c r="B694" s="95"/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M694" s="95"/>
      <c r="N694" s="95"/>
      <c r="O694" s="96"/>
      <c r="P694" s="96"/>
      <c r="Q694" s="95"/>
      <c r="R694" s="95"/>
      <c r="S694" s="95"/>
      <c r="T694" s="95"/>
      <c r="U694" s="95"/>
      <c r="V694" s="95"/>
      <c r="W694" s="95"/>
      <c r="X694" s="95"/>
      <c r="CK694" s="83">
        <f t="shared" si="186"/>
        <v>0</v>
      </c>
      <c r="CL694" s="1">
        <f t="shared" si="183"/>
        <v>1131.3016216755746</v>
      </c>
      <c r="CM694" s="1">
        <f t="shared" si="184"/>
        <v>1131.3016216755746</v>
      </c>
      <c r="CN694" s="83">
        <f t="shared" si="185"/>
        <v>0</v>
      </c>
      <c r="CO694" s="74" t="str">
        <f t="shared" si="182"/>
        <v/>
      </c>
    </row>
    <row r="695" spans="1:93" x14ac:dyDescent="0.35">
      <c r="A695" s="95"/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6"/>
      <c r="P695" s="96"/>
      <c r="Q695" s="95"/>
      <c r="R695" s="95"/>
      <c r="S695" s="95"/>
      <c r="T695" s="95"/>
      <c r="U695" s="95"/>
      <c r="V695" s="95"/>
      <c r="W695" s="95"/>
      <c r="X695" s="95"/>
      <c r="CK695" s="83">
        <f t="shared" si="186"/>
        <v>0</v>
      </c>
      <c r="CL695" s="1">
        <f t="shared" si="183"/>
        <v>1131.3016216755746</v>
      </c>
      <c r="CM695" s="1">
        <f t="shared" si="184"/>
        <v>1131.3016216755746</v>
      </c>
      <c r="CN695" s="83">
        <f t="shared" si="185"/>
        <v>0</v>
      </c>
      <c r="CO695" s="74" t="str">
        <f t="shared" si="182"/>
        <v/>
      </c>
    </row>
    <row r="696" spans="1:93" x14ac:dyDescent="0.35">
      <c r="A696" s="95"/>
      <c r="B696" s="95"/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M696" s="95"/>
      <c r="N696" s="95"/>
      <c r="O696" s="96"/>
      <c r="P696" s="96"/>
      <c r="Q696" s="95"/>
      <c r="R696" s="95"/>
      <c r="S696" s="95"/>
      <c r="T696" s="95"/>
      <c r="U696" s="95"/>
      <c r="V696" s="95"/>
      <c r="W696" s="95"/>
      <c r="X696" s="95"/>
      <c r="CK696" s="83">
        <f t="shared" si="186"/>
        <v>0</v>
      </c>
      <c r="CL696" s="1">
        <f t="shared" si="183"/>
        <v>1131.3016216755746</v>
      </c>
      <c r="CM696" s="1">
        <f t="shared" si="184"/>
        <v>1131.3016216755746</v>
      </c>
      <c r="CN696" s="83">
        <f t="shared" si="185"/>
        <v>0</v>
      </c>
      <c r="CO696" s="74" t="str">
        <f t="shared" si="182"/>
        <v/>
      </c>
    </row>
    <row r="697" spans="1:93" x14ac:dyDescent="0.35">
      <c r="A697" s="95"/>
      <c r="B697" s="95"/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6"/>
      <c r="P697" s="96"/>
      <c r="Q697" s="95"/>
      <c r="R697" s="95"/>
      <c r="S697" s="95"/>
      <c r="T697" s="95"/>
      <c r="U697" s="95"/>
      <c r="V697" s="95"/>
      <c r="W697" s="95"/>
      <c r="X697" s="95"/>
      <c r="CK697" s="83">
        <f t="shared" si="186"/>
        <v>0</v>
      </c>
      <c r="CL697" s="1">
        <f t="shared" si="183"/>
        <v>1131.3016216755746</v>
      </c>
      <c r="CM697" s="1">
        <f t="shared" si="184"/>
        <v>1131.3016216755746</v>
      </c>
      <c r="CN697" s="83">
        <f t="shared" si="185"/>
        <v>0</v>
      </c>
      <c r="CO697" s="74" t="str">
        <f t="shared" si="182"/>
        <v/>
      </c>
    </row>
    <row r="698" spans="1:93" x14ac:dyDescent="0.35">
      <c r="A698" s="95"/>
      <c r="B698" s="95"/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M698" s="95"/>
      <c r="N698" s="95"/>
      <c r="O698" s="96"/>
      <c r="P698" s="96"/>
      <c r="Q698" s="95"/>
      <c r="R698" s="95"/>
      <c r="S698" s="95"/>
      <c r="T698" s="95"/>
      <c r="U698" s="95"/>
      <c r="V698" s="95"/>
      <c r="W698" s="95"/>
      <c r="X698" s="95"/>
      <c r="CK698" s="83">
        <f t="shared" si="186"/>
        <v>0</v>
      </c>
      <c r="CL698" s="1">
        <f t="shared" si="183"/>
        <v>1131.3016216755746</v>
      </c>
      <c r="CM698" s="1">
        <f t="shared" si="184"/>
        <v>1131.3016216755746</v>
      </c>
      <c r="CN698" s="83">
        <f t="shared" si="185"/>
        <v>0</v>
      </c>
      <c r="CO698" s="74" t="str">
        <f t="shared" si="182"/>
        <v/>
      </c>
    </row>
    <row r="699" spans="1:93" x14ac:dyDescent="0.35">
      <c r="A699" s="95"/>
      <c r="B699" s="95"/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M699" s="95"/>
      <c r="N699" s="95"/>
      <c r="O699" s="96"/>
      <c r="P699" s="96"/>
      <c r="Q699" s="95"/>
      <c r="R699" s="95"/>
      <c r="S699" s="95"/>
      <c r="T699" s="95"/>
      <c r="U699" s="95"/>
      <c r="V699" s="95"/>
      <c r="W699" s="95"/>
      <c r="X699" s="95"/>
      <c r="CK699" s="83">
        <f t="shared" si="186"/>
        <v>0</v>
      </c>
      <c r="CL699" s="1">
        <f t="shared" si="183"/>
        <v>1131.3016216755746</v>
      </c>
      <c r="CM699" s="1">
        <f t="shared" si="184"/>
        <v>1131.3016216755746</v>
      </c>
      <c r="CN699" s="83">
        <f t="shared" si="185"/>
        <v>0</v>
      </c>
      <c r="CO699" s="74" t="str">
        <f t="shared" si="182"/>
        <v/>
      </c>
    </row>
    <row r="700" spans="1:93" x14ac:dyDescent="0.35">
      <c r="A700" s="95"/>
      <c r="B700" s="95"/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6"/>
      <c r="P700" s="96"/>
      <c r="Q700" s="95"/>
      <c r="R700" s="95"/>
      <c r="S700" s="95"/>
      <c r="T700" s="95"/>
      <c r="U700" s="95"/>
      <c r="V700" s="95"/>
      <c r="W700" s="95"/>
      <c r="X700" s="95"/>
      <c r="CK700" s="83">
        <f t="shared" si="186"/>
        <v>0</v>
      </c>
      <c r="CL700" s="1">
        <f t="shared" si="183"/>
        <v>1131.3016216755746</v>
      </c>
      <c r="CM700" s="1">
        <f t="shared" si="184"/>
        <v>1131.3016216755746</v>
      </c>
      <c r="CN700" s="83">
        <f t="shared" si="185"/>
        <v>0</v>
      </c>
      <c r="CO700" s="74" t="str">
        <f t="shared" si="182"/>
        <v/>
      </c>
    </row>
    <row r="701" spans="1:93" x14ac:dyDescent="0.35">
      <c r="A701" s="95"/>
      <c r="B701" s="95"/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6"/>
      <c r="P701" s="96"/>
      <c r="Q701" s="95"/>
      <c r="R701" s="95"/>
      <c r="S701" s="95"/>
      <c r="T701" s="95"/>
      <c r="U701" s="95"/>
      <c r="V701" s="95"/>
      <c r="W701" s="95"/>
      <c r="X701" s="95"/>
      <c r="CK701" s="83">
        <f t="shared" si="186"/>
        <v>0</v>
      </c>
      <c r="CL701" s="1">
        <f t="shared" si="183"/>
        <v>1131.3016216755746</v>
      </c>
      <c r="CM701" s="1">
        <f t="shared" si="184"/>
        <v>1131.3016216755746</v>
      </c>
      <c r="CN701" s="83">
        <f t="shared" si="185"/>
        <v>0</v>
      </c>
      <c r="CO701" s="74" t="str">
        <f t="shared" si="182"/>
        <v/>
      </c>
    </row>
    <row r="702" spans="1:93" x14ac:dyDescent="0.35">
      <c r="A702" s="95"/>
      <c r="B702" s="95"/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6"/>
      <c r="P702" s="96"/>
      <c r="Q702" s="95"/>
      <c r="R702" s="95"/>
      <c r="S702" s="95"/>
      <c r="T702" s="95"/>
      <c r="U702" s="95"/>
      <c r="V702" s="95"/>
      <c r="W702" s="95"/>
      <c r="X702" s="95"/>
      <c r="CK702" s="83">
        <f t="shared" si="186"/>
        <v>0</v>
      </c>
      <c r="CL702" s="1">
        <f t="shared" si="183"/>
        <v>1131.3016216755746</v>
      </c>
      <c r="CM702" s="1">
        <f t="shared" si="184"/>
        <v>1131.3016216755746</v>
      </c>
      <c r="CN702" s="83">
        <f t="shared" si="185"/>
        <v>0</v>
      </c>
      <c r="CO702" s="74" t="str">
        <f t="shared" si="182"/>
        <v/>
      </c>
    </row>
    <row r="703" spans="1:93" x14ac:dyDescent="0.35">
      <c r="A703" s="95"/>
      <c r="B703" s="95"/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M703" s="95"/>
      <c r="N703" s="95"/>
      <c r="O703" s="96"/>
      <c r="P703" s="96"/>
      <c r="Q703" s="95"/>
      <c r="R703" s="95"/>
      <c r="S703" s="95"/>
      <c r="T703" s="95"/>
      <c r="U703" s="95"/>
      <c r="V703" s="95"/>
      <c r="W703" s="95"/>
      <c r="X703" s="95"/>
      <c r="CK703" s="83">
        <f t="shared" si="186"/>
        <v>0</v>
      </c>
      <c r="CL703" s="1">
        <f t="shared" si="183"/>
        <v>1131.3016216755746</v>
      </c>
      <c r="CM703" s="1">
        <f t="shared" si="184"/>
        <v>1131.3016216755746</v>
      </c>
      <c r="CN703" s="83">
        <f t="shared" si="185"/>
        <v>0</v>
      </c>
      <c r="CO703" s="74" t="str">
        <f t="shared" si="182"/>
        <v/>
      </c>
    </row>
    <row r="704" spans="1:93" x14ac:dyDescent="0.35">
      <c r="A704" s="95"/>
      <c r="B704" s="95"/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6"/>
      <c r="P704" s="96"/>
      <c r="Q704" s="95"/>
      <c r="R704" s="95"/>
      <c r="S704" s="95"/>
      <c r="T704" s="95"/>
      <c r="U704" s="95"/>
      <c r="V704" s="95"/>
      <c r="W704" s="95"/>
      <c r="X704" s="95"/>
      <c r="CK704" s="83">
        <f t="shared" si="186"/>
        <v>0</v>
      </c>
      <c r="CL704" s="1">
        <f t="shared" si="183"/>
        <v>1131.3016216755746</v>
      </c>
      <c r="CM704" s="1">
        <f t="shared" si="184"/>
        <v>1131.3016216755746</v>
      </c>
      <c r="CN704" s="83">
        <f t="shared" si="185"/>
        <v>0</v>
      </c>
      <c r="CO704" s="74" t="str">
        <f t="shared" si="182"/>
        <v/>
      </c>
    </row>
    <row r="705" spans="1:93" x14ac:dyDescent="0.35">
      <c r="A705" s="95"/>
      <c r="B705" s="95"/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6"/>
      <c r="P705" s="96"/>
      <c r="Q705" s="95"/>
      <c r="R705" s="95"/>
      <c r="S705" s="95"/>
      <c r="T705" s="95"/>
      <c r="U705" s="95"/>
      <c r="V705" s="95"/>
      <c r="W705" s="95"/>
      <c r="X705" s="95"/>
      <c r="CK705" s="83">
        <f t="shared" si="186"/>
        <v>0</v>
      </c>
      <c r="CL705" s="1">
        <f t="shared" si="183"/>
        <v>1131.3016216755746</v>
      </c>
      <c r="CM705" s="1">
        <f t="shared" si="184"/>
        <v>1131.3016216755746</v>
      </c>
      <c r="CN705" s="83">
        <f t="shared" si="185"/>
        <v>0</v>
      </c>
      <c r="CO705" s="74" t="str">
        <f t="shared" si="182"/>
        <v/>
      </c>
    </row>
    <row r="706" spans="1:93" x14ac:dyDescent="0.35">
      <c r="A706" s="95"/>
      <c r="B706" s="95"/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6"/>
      <c r="P706" s="96"/>
      <c r="Q706" s="95"/>
      <c r="R706" s="95"/>
      <c r="S706" s="95"/>
      <c r="T706" s="95"/>
      <c r="U706" s="95"/>
      <c r="V706" s="95"/>
      <c r="W706" s="95"/>
      <c r="X706" s="95"/>
      <c r="CK706" s="83">
        <f t="shared" si="186"/>
        <v>0</v>
      </c>
      <c r="CL706" s="1">
        <f t="shared" si="183"/>
        <v>1131.3016216755746</v>
      </c>
      <c r="CM706" s="1">
        <f t="shared" si="184"/>
        <v>1131.3016216755746</v>
      </c>
      <c r="CN706" s="83">
        <f t="shared" si="185"/>
        <v>0</v>
      </c>
      <c r="CO706" s="74" t="str">
        <f t="shared" si="182"/>
        <v/>
      </c>
    </row>
    <row r="707" spans="1:93" x14ac:dyDescent="0.35">
      <c r="A707" s="95"/>
      <c r="B707" s="95"/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6"/>
      <c r="P707" s="96"/>
      <c r="Q707" s="95"/>
      <c r="R707" s="95"/>
      <c r="S707" s="95"/>
      <c r="T707" s="95"/>
      <c r="U707" s="95"/>
      <c r="V707" s="95"/>
      <c r="W707" s="95"/>
      <c r="X707" s="95"/>
      <c r="CK707" s="83">
        <f t="shared" si="186"/>
        <v>0</v>
      </c>
      <c r="CL707" s="1">
        <f t="shared" si="183"/>
        <v>1131.3016216755746</v>
      </c>
      <c r="CM707" s="1">
        <f t="shared" si="184"/>
        <v>1131.3016216755746</v>
      </c>
      <c r="CN707" s="83">
        <f t="shared" si="185"/>
        <v>0</v>
      </c>
      <c r="CO707" s="74" t="str">
        <f t="shared" si="182"/>
        <v/>
      </c>
    </row>
    <row r="708" spans="1:93" x14ac:dyDescent="0.35">
      <c r="A708" s="95"/>
      <c r="B708" s="95"/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M708" s="95"/>
      <c r="N708" s="95"/>
      <c r="O708" s="96"/>
      <c r="P708" s="96"/>
      <c r="Q708" s="95"/>
      <c r="R708" s="95"/>
      <c r="S708" s="95"/>
      <c r="T708" s="95"/>
      <c r="U708" s="95"/>
      <c r="V708" s="95"/>
      <c r="W708" s="95"/>
      <c r="X708" s="95"/>
      <c r="CK708" s="83">
        <f t="shared" si="186"/>
        <v>0</v>
      </c>
      <c r="CL708" s="1">
        <f t="shared" si="183"/>
        <v>1131.3016216755746</v>
      </c>
      <c r="CM708" s="1">
        <f t="shared" si="184"/>
        <v>1131.3016216755746</v>
      </c>
      <c r="CN708" s="83">
        <f t="shared" si="185"/>
        <v>0</v>
      </c>
      <c r="CO708" s="74" t="str">
        <f t="shared" si="182"/>
        <v/>
      </c>
    </row>
    <row r="709" spans="1:93" x14ac:dyDescent="0.35">
      <c r="A709" s="95"/>
      <c r="B709" s="95"/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M709" s="95"/>
      <c r="N709" s="95"/>
      <c r="O709" s="96"/>
      <c r="P709" s="96"/>
      <c r="Q709" s="95"/>
      <c r="R709" s="95"/>
      <c r="S709" s="95"/>
      <c r="T709" s="95"/>
      <c r="U709" s="95"/>
      <c r="V709" s="95"/>
      <c r="W709" s="95"/>
      <c r="X709" s="95"/>
      <c r="CK709" s="83">
        <f t="shared" si="186"/>
        <v>0</v>
      </c>
      <c r="CL709" s="1">
        <f t="shared" si="183"/>
        <v>1131.3016216755746</v>
      </c>
      <c r="CM709" s="1">
        <f t="shared" si="184"/>
        <v>1131.3016216755746</v>
      </c>
      <c r="CN709" s="83">
        <f t="shared" si="185"/>
        <v>0</v>
      </c>
      <c r="CO709" s="74" t="str">
        <f t="shared" si="182"/>
        <v/>
      </c>
    </row>
    <row r="710" spans="1:93" x14ac:dyDescent="0.35">
      <c r="A710" s="95"/>
      <c r="B710" s="95"/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M710" s="95"/>
      <c r="N710" s="95"/>
      <c r="O710" s="96"/>
      <c r="P710" s="96"/>
      <c r="Q710" s="95"/>
      <c r="R710" s="95"/>
      <c r="S710" s="95"/>
      <c r="T710" s="95"/>
      <c r="U710" s="95"/>
      <c r="V710" s="95"/>
      <c r="W710" s="95"/>
      <c r="X710" s="95"/>
      <c r="CK710" s="83">
        <f t="shared" si="186"/>
        <v>0</v>
      </c>
      <c r="CL710" s="1">
        <f t="shared" si="183"/>
        <v>1131.3016216755746</v>
      </c>
      <c r="CM710" s="1">
        <f t="shared" si="184"/>
        <v>1131.3016216755746</v>
      </c>
      <c r="CN710" s="83">
        <f t="shared" si="185"/>
        <v>0</v>
      </c>
      <c r="CO710" s="74" t="str">
        <f t="shared" si="182"/>
        <v/>
      </c>
    </row>
    <row r="711" spans="1:93" x14ac:dyDescent="0.35">
      <c r="A711" s="95"/>
      <c r="B711" s="95"/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M711" s="95"/>
      <c r="N711" s="95"/>
      <c r="O711" s="96"/>
      <c r="P711" s="96"/>
      <c r="Q711" s="95"/>
      <c r="R711" s="95"/>
      <c r="S711" s="95"/>
      <c r="T711" s="95"/>
      <c r="U711" s="95"/>
      <c r="V711" s="95"/>
      <c r="W711" s="95"/>
      <c r="X711" s="95"/>
      <c r="CK711" s="83">
        <f t="shared" si="186"/>
        <v>0</v>
      </c>
      <c r="CL711" s="1">
        <f t="shared" si="183"/>
        <v>1131.3016216755746</v>
      </c>
      <c r="CM711" s="1">
        <f t="shared" si="184"/>
        <v>1131.3016216755746</v>
      </c>
      <c r="CN711" s="83">
        <f t="shared" si="185"/>
        <v>0</v>
      </c>
      <c r="CO711" s="74" t="str">
        <f t="shared" si="182"/>
        <v/>
      </c>
    </row>
    <row r="712" spans="1:93" x14ac:dyDescent="0.35">
      <c r="A712" s="95"/>
      <c r="B712" s="95"/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6"/>
      <c r="P712" s="96"/>
      <c r="Q712" s="95"/>
      <c r="R712" s="95"/>
      <c r="S712" s="95"/>
      <c r="T712" s="95"/>
      <c r="U712" s="95"/>
      <c r="V712" s="95"/>
      <c r="W712" s="95"/>
      <c r="X712" s="95"/>
      <c r="CK712" s="83">
        <f t="shared" si="186"/>
        <v>0</v>
      </c>
      <c r="CL712" s="1">
        <f t="shared" si="183"/>
        <v>1131.3016216755746</v>
      </c>
      <c r="CM712" s="1">
        <f t="shared" si="184"/>
        <v>1131.3016216755746</v>
      </c>
      <c r="CN712" s="83">
        <f t="shared" si="185"/>
        <v>0</v>
      </c>
      <c r="CO712" s="74" t="str">
        <f t="shared" si="182"/>
        <v/>
      </c>
    </row>
    <row r="713" spans="1:93" x14ac:dyDescent="0.35">
      <c r="A713" s="95"/>
      <c r="B713" s="95"/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M713" s="95"/>
      <c r="N713" s="95"/>
      <c r="O713" s="96"/>
      <c r="P713" s="96"/>
      <c r="Q713" s="95"/>
      <c r="R713" s="95"/>
      <c r="S713" s="95"/>
      <c r="T713" s="95"/>
      <c r="U713" s="95"/>
      <c r="V713" s="95"/>
      <c r="W713" s="95"/>
      <c r="X713" s="95"/>
      <c r="CK713" s="83">
        <f t="shared" si="186"/>
        <v>0</v>
      </c>
      <c r="CL713" s="1">
        <f t="shared" si="183"/>
        <v>1131.3016216755746</v>
      </c>
      <c r="CM713" s="1">
        <f t="shared" si="184"/>
        <v>1131.3016216755746</v>
      </c>
      <c r="CN713" s="83">
        <f t="shared" si="185"/>
        <v>0</v>
      </c>
      <c r="CO713" s="74" t="str">
        <f t="shared" si="182"/>
        <v/>
      </c>
    </row>
    <row r="714" spans="1:93" x14ac:dyDescent="0.35">
      <c r="A714" s="95"/>
      <c r="B714" s="95"/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6"/>
      <c r="P714" s="96"/>
      <c r="Q714" s="95"/>
      <c r="R714" s="95"/>
      <c r="S714" s="95"/>
      <c r="T714" s="95"/>
      <c r="U714" s="95"/>
      <c r="V714" s="95"/>
      <c r="W714" s="95"/>
      <c r="X714" s="95"/>
      <c r="CK714" s="83">
        <f t="shared" si="186"/>
        <v>0</v>
      </c>
      <c r="CL714" s="1">
        <f t="shared" si="183"/>
        <v>1131.3016216755746</v>
      </c>
      <c r="CM714" s="1">
        <f t="shared" si="184"/>
        <v>1131.3016216755746</v>
      </c>
      <c r="CN714" s="83">
        <f t="shared" si="185"/>
        <v>0</v>
      </c>
      <c r="CO714" s="74" t="str">
        <f t="shared" si="182"/>
        <v/>
      </c>
    </row>
    <row r="715" spans="1:93" x14ac:dyDescent="0.35">
      <c r="A715" s="95"/>
      <c r="B715" s="95"/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M715" s="95"/>
      <c r="N715" s="95"/>
      <c r="O715" s="96"/>
      <c r="P715" s="96"/>
      <c r="Q715" s="95"/>
      <c r="R715" s="95"/>
      <c r="S715" s="95"/>
      <c r="T715" s="95"/>
      <c r="U715" s="95"/>
      <c r="V715" s="95"/>
      <c r="W715" s="95"/>
      <c r="X715" s="95"/>
      <c r="CK715" s="83">
        <f t="shared" si="186"/>
        <v>0</v>
      </c>
      <c r="CL715" s="1">
        <f t="shared" si="183"/>
        <v>1131.3016216755746</v>
      </c>
      <c r="CM715" s="1">
        <f t="shared" si="184"/>
        <v>1131.3016216755746</v>
      </c>
      <c r="CN715" s="83">
        <f t="shared" si="185"/>
        <v>0</v>
      </c>
      <c r="CO715" s="74" t="str">
        <f t="shared" si="182"/>
        <v/>
      </c>
    </row>
    <row r="716" spans="1:93" x14ac:dyDescent="0.35">
      <c r="A716" s="95"/>
      <c r="B716" s="95"/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M716" s="95"/>
      <c r="N716" s="95"/>
      <c r="O716" s="96"/>
      <c r="P716" s="96"/>
      <c r="Q716" s="95"/>
      <c r="R716" s="95"/>
      <c r="S716" s="95"/>
      <c r="T716" s="95"/>
      <c r="U716" s="95"/>
      <c r="V716" s="95"/>
      <c r="W716" s="95"/>
      <c r="X716" s="95"/>
      <c r="CK716" s="83">
        <f t="shared" si="186"/>
        <v>0</v>
      </c>
      <c r="CL716" s="1">
        <f t="shared" si="183"/>
        <v>1131.3016216755746</v>
      </c>
      <c r="CM716" s="1">
        <f t="shared" si="184"/>
        <v>1131.3016216755746</v>
      </c>
      <c r="CN716" s="83">
        <f t="shared" si="185"/>
        <v>0</v>
      </c>
      <c r="CO716" s="74" t="str">
        <f t="shared" si="182"/>
        <v/>
      </c>
    </row>
    <row r="717" spans="1:93" x14ac:dyDescent="0.35">
      <c r="A717" s="95"/>
      <c r="B717" s="95"/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M717" s="95"/>
      <c r="N717" s="95"/>
      <c r="O717" s="96"/>
      <c r="P717" s="96"/>
      <c r="Q717" s="95"/>
      <c r="R717" s="95"/>
      <c r="S717" s="95"/>
      <c r="T717" s="95"/>
      <c r="U717" s="95"/>
      <c r="V717" s="95"/>
      <c r="W717" s="95"/>
      <c r="X717" s="95"/>
      <c r="CK717" s="83">
        <f t="shared" si="186"/>
        <v>0</v>
      </c>
      <c r="CL717" s="1">
        <f t="shared" si="183"/>
        <v>1131.3016216755746</v>
      </c>
      <c r="CM717" s="1">
        <f t="shared" si="184"/>
        <v>1131.3016216755746</v>
      </c>
      <c r="CN717" s="83">
        <f t="shared" si="185"/>
        <v>0</v>
      </c>
      <c r="CO717" s="74" t="str">
        <f t="shared" si="182"/>
        <v/>
      </c>
    </row>
    <row r="718" spans="1:93" x14ac:dyDescent="0.35">
      <c r="A718" s="95"/>
      <c r="B718" s="95"/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6"/>
      <c r="P718" s="96"/>
      <c r="Q718" s="95"/>
      <c r="R718" s="95"/>
      <c r="S718" s="95"/>
      <c r="T718" s="95"/>
      <c r="U718" s="95"/>
      <c r="V718" s="95"/>
      <c r="W718" s="95"/>
      <c r="X718" s="95"/>
      <c r="CK718" s="83">
        <f t="shared" si="186"/>
        <v>0</v>
      </c>
      <c r="CL718" s="1">
        <f t="shared" si="183"/>
        <v>1131.3016216755746</v>
      </c>
      <c r="CM718" s="1">
        <f t="shared" si="184"/>
        <v>1131.3016216755746</v>
      </c>
      <c r="CN718" s="83">
        <f t="shared" si="185"/>
        <v>0</v>
      </c>
      <c r="CO718" s="74" t="str">
        <f t="shared" si="182"/>
        <v/>
      </c>
    </row>
    <row r="719" spans="1:93" x14ac:dyDescent="0.35">
      <c r="A719" s="95"/>
      <c r="B719" s="95"/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M719" s="95"/>
      <c r="N719" s="95"/>
      <c r="O719" s="96"/>
      <c r="P719" s="96"/>
      <c r="Q719" s="95"/>
      <c r="R719" s="95"/>
      <c r="S719" s="95"/>
      <c r="T719" s="95"/>
      <c r="U719" s="95"/>
      <c r="V719" s="95"/>
      <c r="W719" s="95"/>
      <c r="X719" s="95"/>
      <c r="CK719" s="83">
        <f t="shared" si="186"/>
        <v>0</v>
      </c>
      <c r="CL719" s="1">
        <f t="shared" si="183"/>
        <v>1131.3016216755746</v>
      </c>
      <c r="CM719" s="1">
        <f t="shared" si="184"/>
        <v>1131.3016216755746</v>
      </c>
      <c r="CN719" s="83">
        <f t="shared" si="185"/>
        <v>0</v>
      </c>
      <c r="CO719" s="74" t="str">
        <f t="shared" si="182"/>
        <v/>
      </c>
    </row>
    <row r="720" spans="1:93" x14ac:dyDescent="0.35">
      <c r="A720" s="95"/>
      <c r="B720" s="95"/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6"/>
      <c r="P720" s="96"/>
      <c r="Q720" s="95"/>
      <c r="R720" s="95"/>
      <c r="S720" s="95"/>
      <c r="T720" s="95"/>
      <c r="U720" s="95"/>
      <c r="V720" s="95"/>
      <c r="W720" s="95"/>
      <c r="X720" s="95"/>
      <c r="CK720" s="83">
        <f t="shared" si="186"/>
        <v>0</v>
      </c>
      <c r="CL720" s="1">
        <f t="shared" si="183"/>
        <v>1131.3016216755746</v>
      </c>
      <c r="CM720" s="1">
        <f t="shared" si="184"/>
        <v>1131.3016216755746</v>
      </c>
      <c r="CN720" s="83">
        <f t="shared" si="185"/>
        <v>0</v>
      </c>
      <c r="CO720" s="74" t="str">
        <f t="shared" si="182"/>
        <v/>
      </c>
    </row>
    <row r="721" spans="1:93" x14ac:dyDescent="0.35">
      <c r="A721" s="95"/>
      <c r="B721" s="95"/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6"/>
      <c r="P721" s="96"/>
      <c r="Q721" s="95"/>
      <c r="R721" s="95"/>
      <c r="S721" s="95"/>
      <c r="T721" s="95"/>
      <c r="U721" s="95"/>
      <c r="V721" s="95"/>
      <c r="W721" s="95"/>
      <c r="X721" s="95"/>
      <c r="CK721" s="83">
        <f t="shared" si="186"/>
        <v>0</v>
      </c>
      <c r="CL721" s="1">
        <f t="shared" si="183"/>
        <v>1131.3016216755746</v>
      </c>
      <c r="CM721" s="1">
        <f t="shared" si="184"/>
        <v>1131.3016216755746</v>
      </c>
      <c r="CN721" s="83">
        <f t="shared" si="185"/>
        <v>0</v>
      </c>
      <c r="CO721" s="74" t="str">
        <f t="shared" si="182"/>
        <v/>
      </c>
    </row>
    <row r="722" spans="1:93" x14ac:dyDescent="0.35">
      <c r="A722" s="95"/>
      <c r="B722" s="95"/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6"/>
      <c r="P722" s="96"/>
      <c r="Q722" s="95"/>
      <c r="R722" s="95"/>
      <c r="S722" s="95"/>
      <c r="T722" s="95"/>
      <c r="U722" s="95"/>
      <c r="V722" s="95"/>
      <c r="W722" s="95"/>
      <c r="X722" s="95"/>
      <c r="CK722" s="83">
        <f t="shared" si="186"/>
        <v>0</v>
      </c>
      <c r="CL722" s="1">
        <f t="shared" si="183"/>
        <v>1131.3016216755746</v>
      </c>
      <c r="CM722" s="1">
        <f t="shared" si="184"/>
        <v>1131.3016216755746</v>
      </c>
      <c r="CN722" s="83">
        <f t="shared" si="185"/>
        <v>0</v>
      </c>
      <c r="CO722" s="74" t="str">
        <f t="shared" si="182"/>
        <v/>
      </c>
    </row>
    <row r="723" spans="1:93" x14ac:dyDescent="0.35">
      <c r="A723" s="95"/>
      <c r="B723" s="95"/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M723" s="95"/>
      <c r="N723" s="95"/>
      <c r="O723" s="96"/>
      <c r="P723" s="96"/>
      <c r="Q723" s="95"/>
      <c r="R723" s="95"/>
      <c r="S723" s="95"/>
      <c r="T723" s="95"/>
      <c r="U723" s="95"/>
      <c r="V723" s="95"/>
      <c r="W723" s="95"/>
      <c r="X723" s="95"/>
      <c r="CK723" s="83">
        <f t="shared" si="186"/>
        <v>0</v>
      </c>
      <c r="CL723" s="1">
        <f t="shared" si="183"/>
        <v>1131.3016216755746</v>
      </c>
      <c r="CM723" s="1">
        <f t="shared" si="184"/>
        <v>1131.3016216755746</v>
      </c>
      <c r="CN723" s="83">
        <f t="shared" si="185"/>
        <v>0</v>
      </c>
      <c r="CO723" s="74" t="str">
        <f t="shared" si="182"/>
        <v/>
      </c>
    </row>
    <row r="724" spans="1:93" x14ac:dyDescent="0.35">
      <c r="A724" s="95"/>
      <c r="B724" s="95"/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M724" s="95"/>
      <c r="N724" s="95"/>
      <c r="O724" s="96"/>
      <c r="P724" s="96"/>
      <c r="Q724" s="95"/>
      <c r="R724" s="95"/>
      <c r="S724" s="95"/>
      <c r="T724" s="95"/>
      <c r="U724" s="95"/>
      <c r="V724" s="95"/>
      <c r="W724" s="95"/>
      <c r="X724" s="95"/>
      <c r="CK724" s="83">
        <f t="shared" si="186"/>
        <v>0</v>
      </c>
      <c r="CL724" s="1">
        <f t="shared" si="183"/>
        <v>1131.3016216755746</v>
      </c>
      <c r="CM724" s="1">
        <f t="shared" si="184"/>
        <v>1131.3016216755746</v>
      </c>
      <c r="CN724" s="83">
        <f t="shared" si="185"/>
        <v>0</v>
      </c>
      <c r="CO724" s="74" t="str">
        <f t="shared" si="182"/>
        <v/>
      </c>
    </row>
    <row r="725" spans="1:93" x14ac:dyDescent="0.35">
      <c r="A725" s="95"/>
      <c r="B725" s="95"/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M725" s="95"/>
      <c r="N725" s="95"/>
      <c r="O725" s="96"/>
      <c r="P725" s="96"/>
      <c r="Q725" s="95"/>
      <c r="R725" s="95"/>
      <c r="S725" s="95"/>
      <c r="T725" s="95"/>
      <c r="U725" s="95"/>
      <c r="V725" s="95"/>
      <c r="W725" s="95"/>
      <c r="X725" s="95"/>
      <c r="CK725" s="83">
        <f t="shared" si="186"/>
        <v>0</v>
      </c>
      <c r="CL725" s="1">
        <f t="shared" si="183"/>
        <v>1131.3016216755746</v>
      </c>
      <c r="CM725" s="1">
        <f t="shared" si="184"/>
        <v>1131.3016216755746</v>
      </c>
      <c r="CN725" s="83">
        <f t="shared" si="185"/>
        <v>0</v>
      </c>
      <c r="CO725" s="74" t="str">
        <f t="shared" si="182"/>
        <v/>
      </c>
    </row>
    <row r="726" spans="1:93" x14ac:dyDescent="0.35">
      <c r="A726" s="95"/>
      <c r="B726" s="95"/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6"/>
      <c r="P726" s="96"/>
      <c r="Q726" s="95"/>
      <c r="R726" s="95"/>
      <c r="S726" s="95"/>
      <c r="T726" s="95"/>
      <c r="U726" s="95"/>
      <c r="V726" s="95"/>
      <c r="W726" s="95"/>
      <c r="X726" s="95"/>
      <c r="CK726" s="83">
        <f t="shared" si="186"/>
        <v>0</v>
      </c>
      <c r="CL726" s="1">
        <f t="shared" si="183"/>
        <v>1131.3016216755746</v>
      </c>
      <c r="CM726" s="1">
        <f t="shared" si="184"/>
        <v>1131.3016216755746</v>
      </c>
      <c r="CN726" s="83">
        <f t="shared" si="185"/>
        <v>0</v>
      </c>
      <c r="CO726" s="74" t="str">
        <f t="shared" si="182"/>
        <v/>
      </c>
    </row>
    <row r="727" spans="1:93" x14ac:dyDescent="0.35">
      <c r="A727" s="95"/>
      <c r="B727" s="95"/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M727" s="95"/>
      <c r="N727" s="95"/>
      <c r="O727" s="96"/>
      <c r="P727" s="96"/>
      <c r="Q727" s="95"/>
      <c r="R727" s="95"/>
      <c r="S727" s="95"/>
      <c r="T727" s="95"/>
      <c r="U727" s="95"/>
      <c r="V727" s="95"/>
      <c r="W727" s="95"/>
      <c r="X727" s="95"/>
      <c r="CK727" s="83">
        <f t="shared" si="186"/>
        <v>0</v>
      </c>
      <c r="CL727" s="1">
        <f t="shared" si="183"/>
        <v>1131.3016216755746</v>
      </c>
      <c r="CM727" s="1">
        <f t="shared" si="184"/>
        <v>1131.3016216755746</v>
      </c>
      <c r="CN727" s="83">
        <f t="shared" si="185"/>
        <v>0</v>
      </c>
      <c r="CO727" s="74" t="str">
        <f t="shared" si="182"/>
        <v/>
      </c>
    </row>
    <row r="728" spans="1:93" x14ac:dyDescent="0.35">
      <c r="A728" s="95"/>
      <c r="B728" s="95"/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M728" s="95"/>
      <c r="N728" s="95"/>
      <c r="O728" s="96"/>
      <c r="P728" s="96"/>
      <c r="Q728" s="95"/>
      <c r="R728" s="95"/>
      <c r="S728" s="95"/>
      <c r="T728" s="95"/>
      <c r="U728" s="95"/>
      <c r="V728" s="95"/>
      <c r="W728" s="95"/>
      <c r="X728" s="95"/>
      <c r="CK728" s="83">
        <f t="shared" si="186"/>
        <v>0</v>
      </c>
      <c r="CL728" s="1">
        <f t="shared" si="183"/>
        <v>1131.3016216755746</v>
      </c>
      <c r="CM728" s="1">
        <f t="shared" si="184"/>
        <v>1131.3016216755746</v>
      </c>
      <c r="CN728" s="83">
        <f t="shared" si="185"/>
        <v>0</v>
      </c>
      <c r="CO728" s="74" t="str">
        <f t="shared" si="182"/>
        <v/>
      </c>
    </row>
    <row r="729" spans="1:93" x14ac:dyDescent="0.35">
      <c r="A729" s="95"/>
      <c r="B729" s="95"/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M729" s="95"/>
      <c r="N729" s="95"/>
      <c r="O729" s="96"/>
      <c r="P729" s="96"/>
      <c r="Q729" s="95"/>
      <c r="R729" s="95"/>
      <c r="S729" s="95"/>
      <c r="T729" s="95"/>
      <c r="U729" s="95"/>
      <c r="V729" s="95"/>
      <c r="W729" s="95"/>
      <c r="X729" s="95"/>
      <c r="CK729" s="83">
        <f t="shared" si="186"/>
        <v>0</v>
      </c>
      <c r="CL729" s="1">
        <f t="shared" si="183"/>
        <v>1131.3016216755746</v>
      </c>
      <c r="CM729" s="1">
        <f t="shared" si="184"/>
        <v>1131.3016216755746</v>
      </c>
      <c r="CN729" s="83">
        <f t="shared" si="185"/>
        <v>0</v>
      </c>
      <c r="CO729" s="74" t="str">
        <f t="shared" si="182"/>
        <v/>
      </c>
    </row>
    <row r="730" spans="1:93" x14ac:dyDescent="0.35">
      <c r="A730" s="95"/>
      <c r="B730" s="95"/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6"/>
      <c r="P730" s="96"/>
      <c r="Q730" s="95"/>
      <c r="R730" s="95"/>
      <c r="S730" s="95"/>
      <c r="T730" s="95"/>
      <c r="U730" s="95"/>
      <c r="V730" s="95"/>
      <c r="W730" s="95"/>
      <c r="X730" s="95"/>
      <c r="CK730" s="83">
        <f t="shared" si="186"/>
        <v>0</v>
      </c>
      <c r="CL730" s="1">
        <f t="shared" si="183"/>
        <v>1131.3016216755746</v>
      </c>
      <c r="CM730" s="1">
        <f t="shared" si="184"/>
        <v>1131.3016216755746</v>
      </c>
      <c r="CN730" s="83">
        <f t="shared" si="185"/>
        <v>0</v>
      </c>
      <c r="CO730" s="74" t="str">
        <f t="shared" si="182"/>
        <v/>
      </c>
    </row>
    <row r="731" spans="1:93" x14ac:dyDescent="0.35">
      <c r="A731" s="95"/>
      <c r="B731" s="95"/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6"/>
      <c r="P731" s="96"/>
      <c r="Q731" s="95"/>
      <c r="R731" s="95"/>
      <c r="S731" s="95"/>
      <c r="T731" s="95"/>
      <c r="U731" s="95"/>
      <c r="V731" s="95"/>
      <c r="W731" s="95"/>
      <c r="X731" s="95"/>
      <c r="CK731" s="83">
        <f t="shared" si="186"/>
        <v>0</v>
      </c>
      <c r="CL731" s="1">
        <f t="shared" si="183"/>
        <v>1131.3016216755746</v>
      </c>
      <c r="CM731" s="1">
        <f t="shared" si="184"/>
        <v>1131.3016216755746</v>
      </c>
      <c r="CN731" s="83">
        <f t="shared" si="185"/>
        <v>0</v>
      </c>
      <c r="CO731" s="74" t="str">
        <f t="shared" ref="CO731:CO794" si="187">IF(CN730&lt;1,"",CO730+1)</f>
        <v/>
      </c>
    </row>
    <row r="732" spans="1:93" x14ac:dyDescent="0.35">
      <c r="A732" s="95"/>
      <c r="B732" s="95"/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M732" s="95"/>
      <c r="N732" s="95"/>
      <c r="O732" s="96"/>
      <c r="P732" s="96"/>
      <c r="Q732" s="95"/>
      <c r="R732" s="95"/>
      <c r="S732" s="95"/>
      <c r="T732" s="95"/>
      <c r="U732" s="95"/>
      <c r="V732" s="95"/>
      <c r="W732" s="95"/>
      <c r="X732" s="95"/>
      <c r="CK732" s="83">
        <f t="shared" si="186"/>
        <v>0</v>
      </c>
      <c r="CL732" s="1">
        <f t="shared" si="183"/>
        <v>1131.3016216755746</v>
      </c>
      <c r="CM732" s="1">
        <f t="shared" si="184"/>
        <v>1131.3016216755746</v>
      </c>
      <c r="CN732" s="83">
        <f t="shared" si="185"/>
        <v>0</v>
      </c>
      <c r="CO732" s="74" t="str">
        <f t="shared" si="187"/>
        <v/>
      </c>
    </row>
    <row r="733" spans="1:93" x14ac:dyDescent="0.35">
      <c r="A733" s="95"/>
      <c r="B733" s="95"/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6"/>
      <c r="P733" s="96"/>
      <c r="Q733" s="95"/>
      <c r="R733" s="95"/>
      <c r="S733" s="95"/>
      <c r="T733" s="95"/>
      <c r="U733" s="95"/>
      <c r="V733" s="95"/>
      <c r="W733" s="95"/>
      <c r="X733" s="95"/>
      <c r="CK733" s="83">
        <f t="shared" si="186"/>
        <v>0</v>
      </c>
      <c r="CL733" s="1">
        <f t="shared" si="183"/>
        <v>1131.3016216755746</v>
      </c>
      <c r="CM733" s="1">
        <f t="shared" si="184"/>
        <v>1131.3016216755746</v>
      </c>
      <c r="CN733" s="83">
        <f t="shared" si="185"/>
        <v>0</v>
      </c>
      <c r="CO733" s="74" t="str">
        <f t="shared" si="187"/>
        <v/>
      </c>
    </row>
    <row r="734" spans="1:93" x14ac:dyDescent="0.35">
      <c r="A734" s="95"/>
      <c r="B734" s="95"/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6"/>
      <c r="P734" s="96"/>
      <c r="Q734" s="95"/>
      <c r="R734" s="95"/>
      <c r="S734" s="95"/>
      <c r="T734" s="95"/>
      <c r="U734" s="95"/>
      <c r="V734" s="95"/>
      <c r="W734" s="95"/>
      <c r="X734" s="95"/>
      <c r="CK734" s="83">
        <f t="shared" si="186"/>
        <v>0</v>
      </c>
      <c r="CL734" s="1">
        <f t="shared" si="183"/>
        <v>1131.3016216755746</v>
      </c>
      <c r="CM734" s="1">
        <f t="shared" si="184"/>
        <v>1131.3016216755746</v>
      </c>
      <c r="CN734" s="83">
        <f t="shared" si="185"/>
        <v>0</v>
      </c>
      <c r="CO734" s="74" t="str">
        <f t="shared" si="187"/>
        <v/>
      </c>
    </row>
    <row r="735" spans="1:93" x14ac:dyDescent="0.35">
      <c r="A735" s="95"/>
      <c r="B735" s="95"/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M735" s="95"/>
      <c r="N735" s="95"/>
      <c r="O735" s="96"/>
      <c r="P735" s="96"/>
      <c r="Q735" s="95"/>
      <c r="R735" s="95"/>
      <c r="S735" s="95"/>
      <c r="T735" s="95"/>
      <c r="U735" s="95"/>
      <c r="V735" s="95"/>
      <c r="W735" s="95"/>
      <c r="X735" s="95"/>
      <c r="CK735" s="83">
        <f t="shared" si="186"/>
        <v>0</v>
      </c>
      <c r="CL735" s="1">
        <f t="shared" si="183"/>
        <v>1131.3016216755746</v>
      </c>
      <c r="CM735" s="1">
        <f t="shared" si="184"/>
        <v>1131.3016216755746</v>
      </c>
      <c r="CN735" s="83">
        <f t="shared" si="185"/>
        <v>0</v>
      </c>
      <c r="CO735" s="74" t="str">
        <f t="shared" si="187"/>
        <v/>
      </c>
    </row>
    <row r="736" spans="1:93" x14ac:dyDescent="0.35">
      <c r="A736" s="95"/>
      <c r="B736" s="95"/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6"/>
      <c r="P736" s="96"/>
      <c r="Q736" s="95"/>
      <c r="R736" s="95"/>
      <c r="S736" s="95"/>
      <c r="T736" s="95"/>
      <c r="U736" s="95"/>
      <c r="V736" s="95"/>
      <c r="W736" s="95"/>
      <c r="X736" s="95"/>
      <c r="CK736" s="83">
        <f t="shared" si="186"/>
        <v>0</v>
      </c>
      <c r="CL736" s="1">
        <f t="shared" si="183"/>
        <v>1131.3016216755746</v>
      </c>
      <c r="CM736" s="1">
        <f t="shared" si="184"/>
        <v>1131.3016216755746</v>
      </c>
      <c r="CN736" s="83">
        <f t="shared" si="185"/>
        <v>0</v>
      </c>
      <c r="CO736" s="74" t="str">
        <f t="shared" si="187"/>
        <v/>
      </c>
    </row>
    <row r="737" spans="1:93" x14ac:dyDescent="0.35">
      <c r="A737" s="95"/>
      <c r="B737" s="95"/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6"/>
      <c r="P737" s="96"/>
      <c r="Q737" s="95"/>
      <c r="R737" s="95"/>
      <c r="S737" s="95"/>
      <c r="T737" s="95"/>
      <c r="U737" s="95"/>
      <c r="V737" s="95"/>
      <c r="W737" s="95"/>
      <c r="X737" s="95"/>
      <c r="CK737" s="83">
        <f t="shared" si="186"/>
        <v>0</v>
      </c>
      <c r="CL737" s="1">
        <f t="shared" si="183"/>
        <v>1131.3016216755746</v>
      </c>
      <c r="CM737" s="1">
        <f t="shared" si="184"/>
        <v>1131.3016216755746</v>
      </c>
      <c r="CN737" s="83">
        <f t="shared" si="185"/>
        <v>0</v>
      </c>
      <c r="CO737" s="74" t="str">
        <f t="shared" si="187"/>
        <v/>
      </c>
    </row>
    <row r="738" spans="1:93" x14ac:dyDescent="0.35">
      <c r="A738" s="95"/>
      <c r="B738" s="95"/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M738" s="95"/>
      <c r="N738" s="95"/>
      <c r="O738" s="96"/>
      <c r="P738" s="96"/>
      <c r="Q738" s="95"/>
      <c r="R738" s="95"/>
      <c r="S738" s="95"/>
      <c r="T738" s="95"/>
      <c r="U738" s="95"/>
      <c r="V738" s="95"/>
      <c r="W738" s="95"/>
      <c r="X738" s="95"/>
      <c r="CK738" s="83">
        <f t="shared" si="186"/>
        <v>0</v>
      </c>
      <c r="CL738" s="1">
        <f t="shared" si="183"/>
        <v>1131.3016216755746</v>
      </c>
      <c r="CM738" s="1">
        <f t="shared" si="184"/>
        <v>1131.3016216755746</v>
      </c>
      <c r="CN738" s="83">
        <f t="shared" si="185"/>
        <v>0</v>
      </c>
      <c r="CO738" s="74" t="str">
        <f t="shared" si="187"/>
        <v/>
      </c>
    </row>
    <row r="739" spans="1:93" x14ac:dyDescent="0.35">
      <c r="A739" s="95"/>
      <c r="B739" s="95"/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M739" s="95"/>
      <c r="N739" s="95"/>
      <c r="O739" s="96"/>
      <c r="P739" s="96"/>
      <c r="Q739" s="95"/>
      <c r="R739" s="95"/>
      <c r="S739" s="95"/>
      <c r="T739" s="95"/>
      <c r="U739" s="95"/>
      <c r="V739" s="95"/>
      <c r="W739" s="95"/>
      <c r="X739" s="95"/>
      <c r="CK739" s="83">
        <f t="shared" si="186"/>
        <v>0</v>
      </c>
      <c r="CL739" s="1">
        <f t="shared" si="183"/>
        <v>1131.3016216755746</v>
      </c>
      <c r="CM739" s="1">
        <f t="shared" si="184"/>
        <v>1131.3016216755746</v>
      </c>
      <c r="CN739" s="83">
        <f t="shared" si="185"/>
        <v>0</v>
      </c>
      <c r="CO739" s="74" t="str">
        <f t="shared" si="187"/>
        <v/>
      </c>
    </row>
    <row r="740" spans="1:93" x14ac:dyDescent="0.35">
      <c r="A740" s="95"/>
      <c r="B740" s="95"/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M740" s="95"/>
      <c r="N740" s="95"/>
      <c r="O740" s="96"/>
      <c r="P740" s="96"/>
      <c r="Q740" s="95"/>
      <c r="R740" s="95"/>
      <c r="S740" s="95"/>
      <c r="T740" s="95"/>
      <c r="U740" s="95"/>
      <c r="V740" s="95"/>
      <c r="W740" s="95"/>
      <c r="X740" s="95"/>
      <c r="CK740" s="83">
        <f t="shared" si="186"/>
        <v>0</v>
      </c>
      <c r="CL740" s="1">
        <f t="shared" si="183"/>
        <v>1131.3016216755746</v>
      </c>
      <c r="CM740" s="1">
        <f t="shared" si="184"/>
        <v>1131.3016216755746</v>
      </c>
      <c r="CN740" s="83">
        <f t="shared" si="185"/>
        <v>0</v>
      </c>
      <c r="CO740" s="74" t="str">
        <f t="shared" si="187"/>
        <v/>
      </c>
    </row>
    <row r="741" spans="1:93" x14ac:dyDescent="0.35">
      <c r="A741" s="95"/>
      <c r="B741" s="95"/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M741" s="95"/>
      <c r="N741" s="95"/>
      <c r="O741" s="96"/>
      <c r="P741" s="96"/>
      <c r="Q741" s="95"/>
      <c r="R741" s="95"/>
      <c r="S741" s="95"/>
      <c r="T741" s="95"/>
      <c r="U741" s="95"/>
      <c r="V741" s="95"/>
      <c r="W741" s="95"/>
      <c r="X741" s="95"/>
      <c r="CK741" s="83">
        <f t="shared" si="186"/>
        <v>0</v>
      </c>
      <c r="CL741" s="1">
        <f t="shared" si="183"/>
        <v>1131.3016216755746</v>
      </c>
      <c r="CM741" s="1">
        <f t="shared" si="184"/>
        <v>1131.3016216755746</v>
      </c>
      <c r="CN741" s="83">
        <f t="shared" si="185"/>
        <v>0</v>
      </c>
      <c r="CO741" s="74" t="str">
        <f t="shared" si="187"/>
        <v/>
      </c>
    </row>
    <row r="742" spans="1:93" x14ac:dyDescent="0.35">
      <c r="A742" s="95"/>
      <c r="B742" s="95"/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M742" s="95"/>
      <c r="N742" s="95"/>
      <c r="O742" s="96"/>
      <c r="P742" s="96"/>
      <c r="Q742" s="95"/>
      <c r="R742" s="95"/>
      <c r="S742" s="95"/>
      <c r="T742" s="95"/>
      <c r="U742" s="95"/>
      <c r="V742" s="95"/>
      <c r="W742" s="95"/>
      <c r="X742" s="95"/>
      <c r="CK742" s="83">
        <f t="shared" si="186"/>
        <v>0</v>
      </c>
      <c r="CL742" s="1">
        <f t="shared" si="183"/>
        <v>1131.3016216755746</v>
      </c>
      <c r="CM742" s="1">
        <f t="shared" si="184"/>
        <v>1131.3016216755746</v>
      </c>
      <c r="CN742" s="83">
        <f t="shared" si="185"/>
        <v>0</v>
      </c>
      <c r="CO742" s="74" t="str">
        <f t="shared" si="187"/>
        <v/>
      </c>
    </row>
    <row r="743" spans="1:93" x14ac:dyDescent="0.35">
      <c r="A743" s="95"/>
      <c r="B743" s="95"/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M743" s="95"/>
      <c r="N743" s="95"/>
      <c r="O743" s="96"/>
      <c r="P743" s="96"/>
      <c r="Q743" s="95"/>
      <c r="R743" s="95"/>
      <c r="S743" s="95"/>
      <c r="T743" s="95"/>
      <c r="U743" s="95"/>
      <c r="V743" s="95"/>
      <c r="W743" s="95"/>
      <c r="X743" s="95"/>
      <c r="CK743" s="83">
        <f t="shared" si="186"/>
        <v>0</v>
      </c>
      <c r="CL743" s="1">
        <f t="shared" si="183"/>
        <v>1131.3016216755746</v>
      </c>
      <c r="CM743" s="1">
        <f t="shared" si="184"/>
        <v>1131.3016216755746</v>
      </c>
      <c r="CN743" s="83">
        <f t="shared" si="185"/>
        <v>0</v>
      </c>
      <c r="CO743" s="74" t="str">
        <f t="shared" si="187"/>
        <v/>
      </c>
    </row>
    <row r="744" spans="1:93" x14ac:dyDescent="0.35">
      <c r="A744" s="95"/>
      <c r="B744" s="95"/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6"/>
      <c r="P744" s="96"/>
      <c r="Q744" s="95"/>
      <c r="R744" s="95"/>
      <c r="S744" s="95"/>
      <c r="T744" s="95"/>
      <c r="U744" s="95"/>
      <c r="V744" s="95"/>
      <c r="W744" s="95"/>
      <c r="X744" s="95"/>
      <c r="CK744" s="83">
        <f t="shared" si="186"/>
        <v>0</v>
      </c>
      <c r="CL744" s="1">
        <f t="shared" ref="CL744:CL807" si="188">$D$39/2</f>
        <v>1131.3016216755746</v>
      </c>
      <c r="CM744" s="1">
        <f t="shared" ref="CM744:CM807" si="189">CL744-CK744</f>
        <v>1131.3016216755746</v>
      </c>
      <c r="CN744" s="83">
        <f t="shared" ref="CN744:CN807" si="190">IF(CN743-CM744&lt;0,0,CN743-CM744)</f>
        <v>0</v>
      </c>
      <c r="CO744" s="74" t="str">
        <f t="shared" si="187"/>
        <v/>
      </c>
    </row>
    <row r="745" spans="1:93" x14ac:dyDescent="0.35">
      <c r="A745" s="95"/>
      <c r="B745" s="95"/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M745" s="95"/>
      <c r="N745" s="95"/>
      <c r="O745" s="96"/>
      <c r="P745" s="96"/>
      <c r="Q745" s="95"/>
      <c r="R745" s="95"/>
      <c r="S745" s="95"/>
      <c r="T745" s="95"/>
      <c r="U745" s="95"/>
      <c r="V745" s="95"/>
      <c r="W745" s="95"/>
      <c r="X745" s="95"/>
      <c r="CK745" s="83">
        <f t="shared" ref="CK745:CK808" si="191">(CN744*($CK$37*13.85))/360</f>
        <v>0</v>
      </c>
      <c r="CL745" s="1">
        <f t="shared" si="188"/>
        <v>1131.3016216755746</v>
      </c>
      <c r="CM745" s="1">
        <f t="shared" si="189"/>
        <v>1131.3016216755746</v>
      </c>
      <c r="CN745" s="83">
        <f t="shared" si="190"/>
        <v>0</v>
      </c>
      <c r="CO745" s="74" t="str">
        <f t="shared" si="187"/>
        <v/>
      </c>
    </row>
    <row r="746" spans="1:93" x14ac:dyDescent="0.35">
      <c r="A746" s="95"/>
      <c r="B746" s="95"/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M746" s="95"/>
      <c r="N746" s="95"/>
      <c r="O746" s="96"/>
      <c r="P746" s="96"/>
      <c r="Q746" s="95"/>
      <c r="R746" s="95"/>
      <c r="S746" s="95"/>
      <c r="T746" s="95"/>
      <c r="U746" s="95"/>
      <c r="V746" s="95"/>
      <c r="W746" s="95"/>
      <c r="X746" s="95"/>
      <c r="CK746" s="83">
        <f t="shared" si="191"/>
        <v>0</v>
      </c>
      <c r="CL746" s="1">
        <f t="shared" si="188"/>
        <v>1131.3016216755746</v>
      </c>
      <c r="CM746" s="1">
        <f t="shared" si="189"/>
        <v>1131.3016216755746</v>
      </c>
      <c r="CN746" s="83">
        <f t="shared" si="190"/>
        <v>0</v>
      </c>
      <c r="CO746" s="74" t="str">
        <f t="shared" si="187"/>
        <v/>
      </c>
    </row>
    <row r="747" spans="1:93" x14ac:dyDescent="0.35">
      <c r="A747" s="95"/>
      <c r="B747" s="95"/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M747" s="95"/>
      <c r="N747" s="95"/>
      <c r="O747" s="96"/>
      <c r="P747" s="96"/>
      <c r="Q747" s="95"/>
      <c r="R747" s="95"/>
      <c r="S747" s="95"/>
      <c r="T747" s="95"/>
      <c r="U747" s="95"/>
      <c r="V747" s="95"/>
      <c r="W747" s="95"/>
      <c r="X747" s="95"/>
      <c r="CK747" s="83">
        <f t="shared" si="191"/>
        <v>0</v>
      </c>
      <c r="CL747" s="1">
        <f t="shared" si="188"/>
        <v>1131.3016216755746</v>
      </c>
      <c r="CM747" s="1">
        <f t="shared" si="189"/>
        <v>1131.3016216755746</v>
      </c>
      <c r="CN747" s="83">
        <f t="shared" si="190"/>
        <v>0</v>
      </c>
      <c r="CO747" s="74" t="str">
        <f t="shared" si="187"/>
        <v/>
      </c>
    </row>
    <row r="748" spans="1:93" x14ac:dyDescent="0.35">
      <c r="A748" s="95"/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6"/>
      <c r="P748" s="96"/>
      <c r="Q748" s="95"/>
      <c r="R748" s="95"/>
      <c r="S748" s="95"/>
      <c r="T748" s="95"/>
      <c r="U748" s="95"/>
      <c r="V748" s="95"/>
      <c r="W748" s="95"/>
      <c r="X748" s="95"/>
      <c r="CK748" s="83">
        <f t="shared" si="191"/>
        <v>0</v>
      </c>
      <c r="CL748" s="1">
        <f t="shared" si="188"/>
        <v>1131.3016216755746</v>
      </c>
      <c r="CM748" s="1">
        <f t="shared" si="189"/>
        <v>1131.3016216755746</v>
      </c>
      <c r="CN748" s="83">
        <f t="shared" si="190"/>
        <v>0</v>
      </c>
      <c r="CO748" s="74" t="str">
        <f t="shared" si="187"/>
        <v/>
      </c>
    </row>
    <row r="749" spans="1:93" x14ac:dyDescent="0.35">
      <c r="A749" s="95"/>
      <c r="B749" s="95"/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6"/>
      <c r="P749" s="96"/>
      <c r="Q749" s="95"/>
      <c r="R749" s="95"/>
      <c r="S749" s="95"/>
      <c r="T749" s="95"/>
      <c r="U749" s="95"/>
      <c r="V749" s="95"/>
      <c r="W749" s="95"/>
      <c r="X749" s="95"/>
      <c r="CK749" s="83">
        <f t="shared" si="191"/>
        <v>0</v>
      </c>
      <c r="CL749" s="1">
        <f t="shared" si="188"/>
        <v>1131.3016216755746</v>
      </c>
      <c r="CM749" s="1">
        <f t="shared" si="189"/>
        <v>1131.3016216755746</v>
      </c>
      <c r="CN749" s="83">
        <f t="shared" si="190"/>
        <v>0</v>
      </c>
      <c r="CO749" s="74" t="str">
        <f t="shared" si="187"/>
        <v/>
      </c>
    </row>
    <row r="750" spans="1:93" x14ac:dyDescent="0.35">
      <c r="A750" s="95"/>
      <c r="B750" s="95"/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M750" s="95"/>
      <c r="N750" s="95"/>
      <c r="O750" s="96"/>
      <c r="P750" s="96"/>
      <c r="Q750" s="95"/>
      <c r="R750" s="95"/>
      <c r="S750" s="95"/>
      <c r="T750" s="95"/>
      <c r="U750" s="95"/>
      <c r="V750" s="95"/>
      <c r="W750" s="95"/>
      <c r="X750" s="95"/>
      <c r="CK750" s="83">
        <f t="shared" si="191"/>
        <v>0</v>
      </c>
      <c r="CL750" s="1">
        <f t="shared" si="188"/>
        <v>1131.3016216755746</v>
      </c>
      <c r="CM750" s="1">
        <f t="shared" si="189"/>
        <v>1131.3016216755746</v>
      </c>
      <c r="CN750" s="83">
        <f t="shared" si="190"/>
        <v>0</v>
      </c>
      <c r="CO750" s="74" t="str">
        <f t="shared" si="187"/>
        <v/>
      </c>
    </row>
    <row r="751" spans="1:93" x14ac:dyDescent="0.35">
      <c r="A751" s="95"/>
      <c r="B751" s="95"/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M751" s="95"/>
      <c r="N751" s="95"/>
      <c r="O751" s="96"/>
      <c r="P751" s="96"/>
      <c r="Q751" s="95"/>
      <c r="R751" s="95"/>
      <c r="S751" s="95"/>
      <c r="T751" s="95"/>
      <c r="U751" s="95"/>
      <c r="V751" s="95"/>
      <c r="W751" s="95"/>
      <c r="X751" s="95"/>
      <c r="CK751" s="83">
        <f t="shared" si="191"/>
        <v>0</v>
      </c>
      <c r="CL751" s="1">
        <f t="shared" si="188"/>
        <v>1131.3016216755746</v>
      </c>
      <c r="CM751" s="1">
        <f t="shared" si="189"/>
        <v>1131.3016216755746</v>
      </c>
      <c r="CN751" s="83">
        <f t="shared" si="190"/>
        <v>0</v>
      </c>
      <c r="CO751" s="74" t="str">
        <f t="shared" si="187"/>
        <v/>
      </c>
    </row>
    <row r="752" spans="1:93" x14ac:dyDescent="0.35">
      <c r="A752" s="95"/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6"/>
      <c r="P752" s="96"/>
      <c r="Q752" s="95"/>
      <c r="R752" s="95"/>
      <c r="S752" s="95"/>
      <c r="T752" s="95"/>
      <c r="U752" s="95"/>
      <c r="V752" s="95"/>
      <c r="W752" s="95"/>
      <c r="X752" s="95"/>
      <c r="CK752" s="83">
        <f t="shared" si="191"/>
        <v>0</v>
      </c>
      <c r="CL752" s="1">
        <f t="shared" si="188"/>
        <v>1131.3016216755746</v>
      </c>
      <c r="CM752" s="1">
        <f t="shared" si="189"/>
        <v>1131.3016216755746</v>
      </c>
      <c r="CN752" s="83">
        <f t="shared" si="190"/>
        <v>0</v>
      </c>
      <c r="CO752" s="74" t="str">
        <f t="shared" si="187"/>
        <v/>
      </c>
    </row>
    <row r="753" spans="1:93" x14ac:dyDescent="0.35">
      <c r="A753" s="95"/>
      <c r="B753" s="95"/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6"/>
      <c r="P753" s="96"/>
      <c r="Q753" s="95"/>
      <c r="R753" s="95"/>
      <c r="S753" s="95"/>
      <c r="T753" s="95"/>
      <c r="U753" s="95"/>
      <c r="V753" s="95"/>
      <c r="W753" s="95"/>
      <c r="X753" s="95"/>
      <c r="CK753" s="83">
        <f t="shared" si="191"/>
        <v>0</v>
      </c>
      <c r="CL753" s="1">
        <f t="shared" si="188"/>
        <v>1131.3016216755746</v>
      </c>
      <c r="CM753" s="1">
        <f t="shared" si="189"/>
        <v>1131.3016216755746</v>
      </c>
      <c r="CN753" s="83">
        <f t="shared" si="190"/>
        <v>0</v>
      </c>
      <c r="CO753" s="74" t="str">
        <f t="shared" si="187"/>
        <v/>
      </c>
    </row>
    <row r="754" spans="1:93" x14ac:dyDescent="0.35">
      <c r="A754" s="95"/>
      <c r="B754" s="95"/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6"/>
      <c r="P754" s="96"/>
      <c r="Q754" s="95"/>
      <c r="R754" s="95"/>
      <c r="S754" s="95"/>
      <c r="T754" s="95"/>
      <c r="U754" s="95"/>
      <c r="V754" s="95"/>
      <c r="W754" s="95"/>
      <c r="X754" s="95"/>
      <c r="CK754" s="83">
        <f t="shared" si="191"/>
        <v>0</v>
      </c>
      <c r="CL754" s="1">
        <f t="shared" si="188"/>
        <v>1131.3016216755746</v>
      </c>
      <c r="CM754" s="1">
        <f t="shared" si="189"/>
        <v>1131.3016216755746</v>
      </c>
      <c r="CN754" s="83">
        <f t="shared" si="190"/>
        <v>0</v>
      </c>
      <c r="CO754" s="74" t="str">
        <f t="shared" si="187"/>
        <v/>
      </c>
    </row>
    <row r="755" spans="1:93" x14ac:dyDescent="0.35">
      <c r="A755" s="95"/>
      <c r="B755" s="95"/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6"/>
      <c r="P755" s="96"/>
      <c r="Q755" s="95"/>
      <c r="R755" s="95"/>
      <c r="S755" s="95"/>
      <c r="T755" s="95"/>
      <c r="U755" s="95"/>
      <c r="V755" s="95"/>
      <c r="W755" s="95"/>
      <c r="X755" s="95"/>
      <c r="CK755" s="83">
        <f t="shared" si="191"/>
        <v>0</v>
      </c>
      <c r="CL755" s="1">
        <f t="shared" si="188"/>
        <v>1131.3016216755746</v>
      </c>
      <c r="CM755" s="1">
        <f t="shared" si="189"/>
        <v>1131.3016216755746</v>
      </c>
      <c r="CN755" s="83">
        <f t="shared" si="190"/>
        <v>0</v>
      </c>
      <c r="CO755" s="74" t="str">
        <f t="shared" si="187"/>
        <v/>
      </c>
    </row>
    <row r="756" spans="1:93" x14ac:dyDescent="0.35">
      <c r="A756" s="95"/>
      <c r="B756" s="95"/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M756" s="95"/>
      <c r="N756" s="95"/>
      <c r="O756" s="96"/>
      <c r="P756" s="96"/>
      <c r="Q756" s="95"/>
      <c r="R756" s="95"/>
      <c r="S756" s="95"/>
      <c r="T756" s="95"/>
      <c r="U756" s="95"/>
      <c r="V756" s="95"/>
      <c r="W756" s="95"/>
      <c r="X756" s="95"/>
      <c r="CK756" s="83">
        <f t="shared" si="191"/>
        <v>0</v>
      </c>
      <c r="CL756" s="1">
        <f t="shared" si="188"/>
        <v>1131.3016216755746</v>
      </c>
      <c r="CM756" s="1">
        <f t="shared" si="189"/>
        <v>1131.3016216755746</v>
      </c>
      <c r="CN756" s="83">
        <f t="shared" si="190"/>
        <v>0</v>
      </c>
      <c r="CO756" s="74" t="str">
        <f t="shared" si="187"/>
        <v/>
      </c>
    </row>
    <row r="757" spans="1:93" x14ac:dyDescent="0.35">
      <c r="A757" s="95"/>
      <c r="B757" s="95"/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M757" s="95"/>
      <c r="N757" s="95"/>
      <c r="O757" s="96"/>
      <c r="P757" s="96"/>
      <c r="Q757" s="95"/>
      <c r="R757" s="95"/>
      <c r="S757" s="95"/>
      <c r="T757" s="95"/>
      <c r="U757" s="95"/>
      <c r="V757" s="95"/>
      <c r="W757" s="95"/>
      <c r="X757" s="95"/>
      <c r="CK757" s="83">
        <f t="shared" si="191"/>
        <v>0</v>
      </c>
      <c r="CL757" s="1">
        <f t="shared" si="188"/>
        <v>1131.3016216755746</v>
      </c>
      <c r="CM757" s="1">
        <f t="shared" si="189"/>
        <v>1131.3016216755746</v>
      </c>
      <c r="CN757" s="83">
        <f t="shared" si="190"/>
        <v>0</v>
      </c>
      <c r="CO757" s="74" t="str">
        <f t="shared" si="187"/>
        <v/>
      </c>
    </row>
    <row r="758" spans="1:93" x14ac:dyDescent="0.35">
      <c r="A758" s="95"/>
      <c r="B758" s="95"/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6"/>
      <c r="P758" s="96"/>
      <c r="Q758" s="95"/>
      <c r="R758" s="95"/>
      <c r="S758" s="95"/>
      <c r="T758" s="95"/>
      <c r="U758" s="95"/>
      <c r="V758" s="95"/>
      <c r="W758" s="95"/>
      <c r="X758" s="95"/>
      <c r="CK758" s="83">
        <f t="shared" si="191"/>
        <v>0</v>
      </c>
      <c r="CL758" s="1">
        <f t="shared" si="188"/>
        <v>1131.3016216755746</v>
      </c>
      <c r="CM758" s="1">
        <f t="shared" si="189"/>
        <v>1131.3016216755746</v>
      </c>
      <c r="CN758" s="83">
        <f t="shared" si="190"/>
        <v>0</v>
      </c>
      <c r="CO758" s="74" t="str">
        <f t="shared" si="187"/>
        <v/>
      </c>
    </row>
    <row r="759" spans="1:93" x14ac:dyDescent="0.35">
      <c r="A759" s="95"/>
      <c r="B759" s="95"/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M759" s="95"/>
      <c r="N759" s="95"/>
      <c r="O759" s="96"/>
      <c r="P759" s="96"/>
      <c r="Q759" s="95"/>
      <c r="R759" s="95"/>
      <c r="S759" s="95"/>
      <c r="T759" s="95"/>
      <c r="U759" s="95"/>
      <c r="V759" s="95"/>
      <c r="W759" s="95"/>
      <c r="X759" s="95"/>
      <c r="CK759" s="83">
        <f t="shared" si="191"/>
        <v>0</v>
      </c>
      <c r="CL759" s="1">
        <f t="shared" si="188"/>
        <v>1131.3016216755746</v>
      </c>
      <c r="CM759" s="1">
        <f t="shared" si="189"/>
        <v>1131.3016216755746</v>
      </c>
      <c r="CN759" s="83">
        <f t="shared" si="190"/>
        <v>0</v>
      </c>
      <c r="CO759" s="74" t="str">
        <f t="shared" si="187"/>
        <v/>
      </c>
    </row>
    <row r="760" spans="1:93" x14ac:dyDescent="0.35">
      <c r="A760" s="95"/>
      <c r="B760" s="95"/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M760" s="95"/>
      <c r="N760" s="95"/>
      <c r="O760" s="96"/>
      <c r="P760" s="96"/>
      <c r="Q760" s="95"/>
      <c r="R760" s="95"/>
      <c r="S760" s="95"/>
      <c r="T760" s="95"/>
      <c r="U760" s="95"/>
      <c r="V760" s="95"/>
      <c r="W760" s="95"/>
      <c r="X760" s="95"/>
      <c r="CK760" s="83">
        <f t="shared" si="191"/>
        <v>0</v>
      </c>
      <c r="CL760" s="1">
        <f t="shared" si="188"/>
        <v>1131.3016216755746</v>
      </c>
      <c r="CM760" s="1">
        <f t="shared" si="189"/>
        <v>1131.3016216755746</v>
      </c>
      <c r="CN760" s="83">
        <f t="shared" si="190"/>
        <v>0</v>
      </c>
      <c r="CO760" s="74" t="str">
        <f t="shared" si="187"/>
        <v/>
      </c>
    </row>
    <row r="761" spans="1:93" x14ac:dyDescent="0.35">
      <c r="A761" s="95"/>
      <c r="B761" s="95"/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M761" s="95"/>
      <c r="N761" s="95"/>
      <c r="O761" s="96"/>
      <c r="P761" s="96"/>
      <c r="Q761" s="95"/>
      <c r="R761" s="95"/>
      <c r="S761" s="95"/>
      <c r="T761" s="95"/>
      <c r="U761" s="95"/>
      <c r="V761" s="95"/>
      <c r="W761" s="95"/>
      <c r="X761" s="95"/>
      <c r="CK761" s="83">
        <f t="shared" si="191"/>
        <v>0</v>
      </c>
      <c r="CL761" s="1">
        <f t="shared" si="188"/>
        <v>1131.3016216755746</v>
      </c>
      <c r="CM761" s="1">
        <f t="shared" si="189"/>
        <v>1131.3016216755746</v>
      </c>
      <c r="CN761" s="83">
        <f t="shared" si="190"/>
        <v>0</v>
      </c>
      <c r="CO761" s="74" t="str">
        <f t="shared" si="187"/>
        <v/>
      </c>
    </row>
    <row r="762" spans="1:93" x14ac:dyDescent="0.35">
      <c r="A762" s="95"/>
      <c r="B762" s="95"/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M762" s="95"/>
      <c r="N762" s="95"/>
      <c r="O762" s="96"/>
      <c r="P762" s="96"/>
      <c r="Q762" s="95"/>
      <c r="R762" s="95"/>
      <c r="S762" s="95"/>
      <c r="T762" s="95"/>
      <c r="U762" s="95"/>
      <c r="V762" s="95"/>
      <c r="W762" s="95"/>
      <c r="X762" s="95"/>
      <c r="CK762" s="83">
        <f t="shared" si="191"/>
        <v>0</v>
      </c>
      <c r="CL762" s="1">
        <f t="shared" si="188"/>
        <v>1131.3016216755746</v>
      </c>
      <c r="CM762" s="1">
        <f t="shared" si="189"/>
        <v>1131.3016216755746</v>
      </c>
      <c r="CN762" s="83">
        <f t="shared" si="190"/>
        <v>0</v>
      </c>
      <c r="CO762" s="74" t="str">
        <f t="shared" si="187"/>
        <v/>
      </c>
    </row>
    <row r="763" spans="1:93" x14ac:dyDescent="0.35">
      <c r="A763" s="95"/>
      <c r="B763" s="95"/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6"/>
      <c r="P763" s="96"/>
      <c r="Q763" s="95"/>
      <c r="R763" s="95"/>
      <c r="S763" s="95"/>
      <c r="T763" s="95"/>
      <c r="U763" s="95"/>
      <c r="V763" s="95"/>
      <c r="W763" s="95"/>
      <c r="X763" s="95"/>
      <c r="CK763" s="83">
        <f t="shared" si="191"/>
        <v>0</v>
      </c>
      <c r="CL763" s="1">
        <f t="shared" si="188"/>
        <v>1131.3016216755746</v>
      </c>
      <c r="CM763" s="1">
        <f t="shared" si="189"/>
        <v>1131.3016216755746</v>
      </c>
      <c r="CN763" s="83">
        <f t="shared" si="190"/>
        <v>0</v>
      </c>
      <c r="CO763" s="74" t="str">
        <f t="shared" si="187"/>
        <v/>
      </c>
    </row>
    <row r="764" spans="1:93" x14ac:dyDescent="0.35">
      <c r="A764" s="95"/>
      <c r="B764" s="95"/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6"/>
      <c r="P764" s="96"/>
      <c r="Q764" s="95"/>
      <c r="R764" s="95"/>
      <c r="S764" s="95"/>
      <c r="T764" s="95"/>
      <c r="U764" s="95"/>
      <c r="V764" s="95"/>
      <c r="W764" s="95"/>
      <c r="X764" s="95"/>
      <c r="CK764" s="83">
        <f t="shared" si="191"/>
        <v>0</v>
      </c>
      <c r="CL764" s="1">
        <f t="shared" si="188"/>
        <v>1131.3016216755746</v>
      </c>
      <c r="CM764" s="1">
        <f t="shared" si="189"/>
        <v>1131.3016216755746</v>
      </c>
      <c r="CN764" s="83">
        <f t="shared" si="190"/>
        <v>0</v>
      </c>
      <c r="CO764" s="74" t="str">
        <f t="shared" si="187"/>
        <v/>
      </c>
    </row>
    <row r="765" spans="1:93" x14ac:dyDescent="0.35">
      <c r="A765" s="95"/>
      <c r="B765" s="95"/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M765" s="95"/>
      <c r="N765" s="95"/>
      <c r="O765" s="96"/>
      <c r="P765" s="96"/>
      <c r="Q765" s="95"/>
      <c r="R765" s="95"/>
      <c r="S765" s="95"/>
      <c r="T765" s="95"/>
      <c r="U765" s="95"/>
      <c r="V765" s="95"/>
      <c r="W765" s="95"/>
      <c r="X765" s="95"/>
      <c r="CK765" s="83">
        <f t="shared" si="191"/>
        <v>0</v>
      </c>
      <c r="CL765" s="1">
        <f t="shared" si="188"/>
        <v>1131.3016216755746</v>
      </c>
      <c r="CM765" s="1">
        <f t="shared" si="189"/>
        <v>1131.3016216755746</v>
      </c>
      <c r="CN765" s="83">
        <f t="shared" si="190"/>
        <v>0</v>
      </c>
      <c r="CO765" s="74" t="str">
        <f t="shared" si="187"/>
        <v/>
      </c>
    </row>
    <row r="766" spans="1:93" x14ac:dyDescent="0.35">
      <c r="A766" s="95"/>
      <c r="B766" s="95"/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M766" s="95"/>
      <c r="N766" s="95"/>
      <c r="O766" s="96"/>
      <c r="P766" s="96"/>
      <c r="Q766" s="95"/>
      <c r="R766" s="95"/>
      <c r="S766" s="95"/>
      <c r="T766" s="95"/>
      <c r="U766" s="95"/>
      <c r="V766" s="95"/>
      <c r="W766" s="95"/>
      <c r="X766" s="95"/>
      <c r="CK766" s="83">
        <f t="shared" si="191"/>
        <v>0</v>
      </c>
      <c r="CL766" s="1">
        <f t="shared" si="188"/>
        <v>1131.3016216755746</v>
      </c>
      <c r="CM766" s="1">
        <f t="shared" si="189"/>
        <v>1131.3016216755746</v>
      </c>
      <c r="CN766" s="83">
        <f t="shared" si="190"/>
        <v>0</v>
      </c>
      <c r="CO766" s="74" t="str">
        <f t="shared" si="187"/>
        <v/>
      </c>
    </row>
    <row r="767" spans="1:93" x14ac:dyDescent="0.35">
      <c r="A767" s="95"/>
      <c r="B767" s="95"/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6"/>
      <c r="P767" s="96"/>
      <c r="Q767" s="95"/>
      <c r="R767" s="95"/>
      <c r="S767" s="95"/>
      <c r="T767" s="95"/>
      <c r="U767" s="95"/>
      <c r="V767" s="95"/>
      <c r="W767" s="95"/>
      <c r="X767" s="95"/>
      <c r="CK767" s="83">
        <f t="shared" si="191"/>
        <v>0</v>
      </c>
      <c r="CL767" s="1">
        <f t="shared" si="188"/>
        <v>1131.3016216755746</v>
      </c>
      <c r="CM767" s="1">
        <f t="shared" si="189"/>
        <v>1131.3016216755746</v>
      </c>
      <c r="CN767" s="83">
        <f t="shared" si="190"/>
        <v>0</v>
      </c>
      <c r="CO767" s="74" t="str">
        <f t="shared" si="187"/>
        <v/>
      </c>
    </row>
    <row r="768" spans="1:93" x14ac:dyDescent="0.35">
      <c r="A768" s="95"/>
      <c r="B768" s="95"/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M768" s="95"/>
      <c r="N768" s="95"/>
      <c r="O768" s="96"/>
      <c r="P768" s="96"/>
      <c r="Q768" s="95"/>
      <c r="R768" s="95"/>
      <c r="S768" s="95"/>
      <c r="T768" s="95"/>
      <c r="U768" s="95"/>
      <c r="V768" s="95"/>
      <c r="W768" s="95"/>
      <c r="X768" s="95"/>
      <c r="CK768" s="83">
        <f t="shared" si="191"/>
        <v>0</v>
      </c>
      <c r="CL768" s="1">
        <f t="shared" si="188"/>
        <v>1131.3016216755746</v>
      </c>
      <c r="CM768" s="1">
        <f t="shared" si="189"/>
        <v>1131.3016216755746</v>
      </c>
      <c r="CN768" s="83">
        <f t="shared" si="190"/>
        <v>0</v>
      </c>
      <c r="CO768" s="74" t="str">
        <f t="shared" si="187"/>
        <v/>
      </c>
    </row>
    <row r="769" spans="1:93" x14ac:dyDescent="0.35">
      <c r="A769" s="95"/>
      <c r="B769" s="95"/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M769" s="95"/>
      <c r="N769" s="95"/>
      <c r="O769" s="96"/>
      <c r="P769" s="96"/>
      <c r="Q769" s="95"/>
      <c r="R769" s="95"/>
      <c r="S769" s="95"/>
      <c r="T769" s="95"/>
      <c r="U769" s="95"/>
      <c r="V769" s="95"/>
      <c r="W769" s="95"/>
      <c r="X769" s="95"/>
      <c r="CK769" s="83">
        <f t="shared" si="191"/>
        <v>0</v>
      </c>
      <c r="CL769" s="1">
        <f t="shared" si="188"/>
        <v>1131.3016216755746</v>
      </c>
      <c r="CM769" s="1">
        <f t="shared" si="189"/>
        <v>1131.3016216755746</v>
      </c>
      <c r="CN769" s="83">
        <f t="shared" si="190"/>
        <v>0</v>
      </c>
      <c r="CO769" s="74" t="str">
        <f t="shared" si="187"/>
        <v/>
      </c>
    </row>
    <row r="770" spans="1:93" x14ac:dyDescent="0.35">
      <c r="A770" s="95"/>
      <c r="B770" s="95"/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6"/>
      <c r="P770" s="96"/>
      <c r="Q770" s="95"/>
      <c r="R770" s="95"/>
      <c r="S770" s="95"/>
      <c r="T770" s="95"/>
      <c r="U770" s="95"/>
      <c r="V770" s="95"/>
      <c r="W770" s="95"/>
      <c r="X770" s="95"/>
      <c r="CK770" s="83">
        <f t="shared" si="191"/>
        <v>0</v>
      </c>
      <c r="CL770" s="1">
        <f t="shared" si="188"/>
        <v>1131.3016216755746</v>
      </c>
      <c r="CM770" s="1">
        <f t="shared" si="189"/>
        <v>1131.3016216755746</v>
      </c>
      <c r="CN770" s="83">
        <f t="shared" si="190"/>
        <v>0</v>
      </c>
      <c r="CO770" s="74" t="str">
        <f t="shared" si="187"/>
        <v/>
      </c>
    </row>
    <row r="771" spans="1:93" x14ac:dyDescent="0.35">
      <c r="A771" s="95"/>
      <c r="B771" s="95"/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6"/>
      <c r="P771" s="96"/>
      <c r="Q771" s="95"/>
      <c r="R771" s="95"/>
      <c r="S771" s="95"/>
      <c r="T771" s="95"/>
      <c r="U771" s="95"/>
      <c r="V771" s="95"/>
      <c r="W771" s="95"/>
      <c r="X771" s="95"/>
      <c r="CK771" s="83">
        <f t="shared" si="191"/>
        <v>0</v>
      </c>
      <c r="CL771" s="1">
        <f t="shared" si="188"/>
        <v>1131.3016216755746</v>
      </c>
      <c r="CM771" s="1">
        <f t="shared" si="189"/>
        <v>1131.3016216755746</v>
      </c>
      <c r="CN771" s="83">
        <f t="shared" si="190"/>
        <v>0</v>
      </c>
      <c r="CO771" s="74" t="str">
        <f t="shared" si="187"/>
        <v/>
      </c>
    </row>
    <row r="772" spans="1:93" x14ac:dyDescent="0.35">
      <c r="A772" s="95"/>
      <c r="B772" s="95"/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M772" s="95"/>
      <c r="N772" s="95"/>
      <c r="O772" s="96"/>
      <c r="P772" s="96"/>
      <c r="Q772" s="95"/>
      <c r="R772" s="95"/>
      <c r="S772" s="95"/>
      <c r="T772" s="95"/>
      <c r="U772" s="95"/>
      <c r="V772" s="95"/>
      <c r="W772" s="95"/>
      <c r="X772" s="95"/>
      <c r="CK772" s="83">
        <f t="shared" si="191"/>
        <v>0</v>
      </c>
      <c r="CL772" s="1">
        <f t="shared" si="188"/>
        <v>1131.3016216755746</v>
      </c>
      <c r="CM772" s="1">
        <f t="shared" si="189"/>
        <v>1131.3016216755746</v>
      </c>
      <c r="CN772" s="83">
        <f t="shared" si="190"/>
        <v>0</v>
      </c>
      <c r="CO772" s="74" t="str">
        <f t="shared" si="187"/>
        <v/>
      </c>
    </row>
    <row r="773" spans="1:93" x14ac:dyDescent="0.35">
      <c r="A773" s="95"/>
      <c r="B773" s="95"/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6"/>
      <c r="P773" s="96"/>
      <c r="Q773" s="95"/>
      <c r="R773" s="95"/>
      <c r="S773" s="95"/>
      <c r="T773" s="95"/>
      <c r="U773" s="95"/>
      <c r="V773" s="95"/>
      <c r="W773" s="95"/>
      <c r="X773" s="95"/>
      <c r="CK773" s="83">
        <f t="shared" si="191"/>
        <v>0</v>
      </c>
      <c r="CL773" s="1">
        <f t="shared" si="188"/>
        <v>1131.3016216755746</v>
      </c>
      <c r="CM773" s="1">
        <f t="shared" si="189"/>
        <v>1131.3016216755746</v>
      </c>
      <c r="CN773" s="83">
        <f t="shared" si="190"/>
        <v>0</v>
      </c>
      <c r="CO773" s="74" t="str">
        <f t="shared" si="187"/>
        <v/>
      </c>
    </row>
    <row r="774" spans="1:93" x14ac:dyDescent="0.35">
      <c r="A774" s="95"/>
      <c r="B774" s="95"/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M774" s="95"/>
      <c r="N774" s="95"/>
      <c r="O774" s="96"/>
      <c r="P774" s="96"/>
      <c r="Q774" s="95"/>
      <c r="R774" s="95"/>
      <c r="S774" s="95"/>
      <c r="T774" s="95"/>
      <c r="U774" s="95"/>
      <c r="V774" s="95"/>
      <c r="W774" s="95"/>
      <c r="X774" s="95"/>
      <c r="CK774" s="83">
        <f t="shared" si="191"/>
        <v>0</v>
      </c>
      <c r="CL774" s="1">
        <f t="shared" si="188"/>
        <v>1131.3016216755746</v>
      </c>
      <c r="CM774" s="1">
        <f t="shared" si="189"/>
        <v>1131.3016216755746</v>
      </c>
      <c r="CN774" s="83">
        <f t="shared" si="190"/>
        <v>0</v>
      </c>
      <c r="CO774" s="74" t="str">
        <f t="shared" si="187"/>
        <v/>
      </c>
    </row>
    <row r="775" spans="1:93" x14ac:dyDescent="0.35">
      <c r="A775" s="95"/>
      <c r="B775" s="95"/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M775" s="95"/>
      <c r="N775" s="95"/>
      <c r="O775" s="96"/>
      <c r="P775" s="96"/>
      <c r="Q775" s="95"/>
      <c r="R775" s="95"/>
      <c r="S775" s="95"/>
      <c r="T775" s="95"/>
      <c r="U775" s="95"/>
      <c r="V775" s="95"/>
      <c r="W775" s="95"/>
      <c r="X775" s="95"/>
      <c r="CK775" s="83">
        <f t="shared" si="191"/>
        <v>0</v>
      </c>
      <c r="CL775" s="1">
        <f t="shared" si="188"/>
        <v>1131.3016216755746</v>
      </c>
      <c r="CM775" s="1">
        <f t="shared" si="189"/>
        <v>1131.3016216755746</v>
      </c>
      <c r="CN775" s="83">
        <f t="shared" si="190"/>
        <v>0</v>
      </c>
      <c r="CO775" s="74" t="str">
        <f t="shared" si="187"/>
        <v/>
      </c>
    </row>
    <row r="776" spans="1:93" x14ac:dyDescent="0.35">
      <c r="A776" s="95"/>
      <c r="B776" s="95"/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6"/>
      <c r="P776" s="96"/>
      <c r="Q776" s="95"/>
      <c r="R776" s="95"/>
      <c r="S776" s="95"/>
      <c r="T776" s="95"/>
      <c r="U776" s="95"/>
      <c r="V776" s="95"/>
      <c r="W776" s="95"/>
      <c r="X776" s="95"/>
      <c r="CK776" s="83">
        <f t="shared" si="191"/>
        <v>0</v>
      </c>
      <c r="CL776" s="1">
        <f t="shared" si="188"/>
        <v>1131.3016216755746</v>
      </c>
      <c r="CM776" s="1">
        <f t="shared" si="189"/>
        <v>1131.3016216755746</v>
      </c>
      <c r="CN776" s="83">
        <f t="shared" si="190"/>
        <v>0</v>
      </c>
      <c r="CO776" s="74" t="str">
        <f t="shared" si="187"/>
        <v/>
      </c>
    </row>
    <row r="777" spans="1:93" x14ac:dyDescent="0.35">
      <c r="A777" s="95"/>
      <c r="B777" s="95"/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M777" s="95"/>
      <c r="N777" s="95"/>
      <c r="O777" s="96"/>
      <c r="P777" s="96"/>
      <c r="Q777" s="95"/>
      <c r="R777" s="95"/>
      <c r="S777" s="95"/>
      <c r="T777" s="95"/>
      <c r="U777" s="95"/>
      <c r="V777" s="95"/>
      <c r="W777" s="95"/>
      <c r="X777" s="95"/>
      <c r="CK777" s="83">
        <f t="shared" si="191"/>
        <v>0</v>
      </c>
      <c r="CL777" s="1">
        <f t="shared" si="188"/>
        <v>1131.3016216755746</v>
      </c>
      <c r="CM777" s="1">
        <f t="shared" si="189"/>
        <v>1131.3016216755746</v>
      </c>
      <c r="CN777" s="83">
        <f t="shared" si="190"/>
        <v>0</v>
      </c>
      <c r="CO777" s="74" t="str">
        <f t="shared" si="187"/>
        <v/>
      </c>
    </row>
    <row r="778" spans="1:93" x14ac:dyDescent="0.35">
      <c r="A778" s="95"/>
      <c r="B778" s="95"/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M778" s="95"/>
      <c r="N778" s="95"/>
      <c r="O778" s="96"/>
      <c r="P778" s="96"/>
      <c r="Q778" s="95"/>
      <c r="R778" s="95"/>
      <c r="S778" s="95"/>
      <c r="T778" s="95"/>
      <c r="U778" s="95"/>
      <c r="V778" s="95"/>
      <c r="W778" s="95"/>
      <c r="X778" s="95"/>
      <c r="CK778" s="83">
        <f t="shared" si="191"/>
        <v>0</v>
      </c>
      <c r="CL778" s="1">
        <f t="shared" si="188"/>
        <v>1131.3016216755746</v>
      </c>
      <c r="CM778" s="1">
        <f t="shared" si="189"/>
        <v>1131.3016216755746</v>
      </c>
      <c r="CN778" s="83">
        <f t="shared" si="190"/>
        <v>0</v>
      </c>
      <c r="CO778" s="74" t="str">
        <f t="shared" si="187"/>
        <v/>
      </c>
    </row>
    <row r="779" spans="1:93" x14ac:dyDescent="0.35">
      <c r="A779" s="95"/>
      <c r="B779" s="95"/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6"/>
      <c r="P779" s="96"/>
      <c r="Q779" s="95"/>
      <c r="R779" s="95"/>
      <c r="S779" s="95"/>
      <c r="T779" s="95"/>
      <c r="U779" s="95"/>
      <c r="V779" s="95"/>
      <c r="W779" s="95"/>
      <c r="X779" s="95"/>
      <c r="CK779" s="83">
        <f t="shared" si="191"/>
        <v>0</v>
      </c>
      <c r="CL779" s="1">
        <f t="shared" si="188"/>
        <v>1131.3016216755746</v>
      </c>
      <c r="CM779" s="1">
        <f t="shared" si="189"/>
        <v>1131.3016216755746</v>
      </c>
      <c r="CN779" s="83">
        <f t="shared" si="190"/>
        <v>0</v>
      </c>
      <c r="CO779" s="74" t="str">
        <f t="shared" si="187"/>
        <v/>
      </c>
    </row>
    <row r="780" spans="1:93" x14ac:dyDescent="0.35">
      <c r="A780" s="95"/>
      <c r="B780" s="95"/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6"/>
      <c r="P780" s="96"/>
      <c r="Q780" s="95"/>
      <c r="R780" s="95"/>
      <c r="S780" s="95"/>
      <c r="T780" s="95"/>
      <c r="U780" s="95"/>
      <c r="V780" s="95"/>
      <c r="W780" s="95"/>
      <c r="X780" s="95"/>
      <c r="CK780" s="83">
        <f t="shared" si="191"/>
        <v>0</v>
      </c>
      <c r="CL780" s="1">
        <f t="shared" si="188"/>
        <v>1131.3016216755746</v>
      </c>
      <c r="CM780" s="1">
        <f t="shared" si="189"/>
        <v>1131.3016216755746</v>
      </c>
      <c r="CN780" s="83">
        <f t="shared" si="190"/>
        <v>0</v>
      </c>
      <c r="CO780" s="74" t="str">
        <f t="shared" si="187"/>
        <v/>
      </c>
    </row>
    <row r="781" spans="1:93" x14ac:dyDescent="0.35">
      <c r="A781" s="95"/>
      <c r="B781" s="95"/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M781" s="95"/>
      <c r="N781" s="95"/>
      <c r="O781" s="96"/>
      <c r="P781" s="96"/>
      <c r="Q781" s="95"/>
      <c r="R781" s="95"/>
      <c r="S781" s="95"/>
      <c r="T781" s="95"/>
      <c r="U781" s="95"/>
      <c r="V781" s="95"/>
      <c r="W781" s="95"/>
      <c r="X781" s="95"/>
      <c r="CK781" s="83">
        <f t="shared" si="191"/>
        <v>0</v>
      </c>
      <c r="CL781" s="1">
        <f t="shared" si="188"/>
        <v>1131.3016216755746</v>
      </c>
      <c r="CM781" s="1">
        <f t="shared" si="189"/>
        <v>1131.3016216755746</v>
      </c>
      <c r="CN781" s="83">
        <f t="shared" si="190"/>
        <v>0</v>
      </c>
      <c r="CO781" s="74" t="str">
        <f t="shared" si="187"/>
        <v/>
      </c>
    </row>
    <row r="782" spans="1:93" x14ac:dyDescent="0.35">
      <c r="A782" s="95"/>
      <c r="B782" s="95"/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6"/>
      <c r="P782" s="96"/>
      <c r="Q782" s="95"/>
      <c r="R782" s="95"/>
      <c r="S782" s="95"/>
      <c r="T782" s="95"/>
      <c r="U782" s="95"/>
      <c r="V782" s="95"/>
      <c r="W782" s="95"/>
      <c r="X782" s="95"/>
      <c r="CK782" s="83">
        <f t="shared" si="191"/>
        <v>0</v>
      </c>
      <c r="CL782" s="1">
        <f t="shared" si="188"/>
        <v>1131.3016216755746</v>
      </c>
      <c r="CM782" s="1">
        <f t="shared" si="189"/>
        <v>1131.3016216755746</v>
      </c>
      <c r="CN782" s="83">
        <f t="shared" si="190"/>
        <v>0</v>
      </c>
      <c r="CO782" s="74" t="str">
        <f t="shared" si="187"/>
        <v/>
      </c>
    </row>
    <row r="783" spans="1:93" x14ac:dyDescent="0.35">
      <c r="A783" s="95"/>
      <c r="B783" s="95"/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6"/>
      <c r="P783" s="96"/>
      <c r="Q783" s="95"/>
      <c r="R783" s="95"/>
      <c r="S783" s="95"/>
      <c r="T783" s="95"/>
      <c r="U783" s="95"/>
      <c r="V783" s="95"/>
      <c r="W783" s="95"/>
      <c r="X783" s="95"/>
      <c r="CK783" s="83">
        <f t="shared" si="191"/>
        <v>0</v>
      </c>
      <c r="CL783" s="1">
        <f t="shared" si="188"/>
        <v>1131.3016216755746</v>
      </c>
      <c r="CM783" s="1">
        <f t="shared" si="189"/>
        <v>1131.3016216755746</v>
      </c>
      <c r="CN783" s="83">
        <f t="shared" si="190"/>
        <v>0</v>
      </c>
      <c r="CO783" s="74" t="str">
        <f t="shared" si="187"/>
        <v/>
      </c>
    </row>
    <row r="784" spans="1:93" x14ac:dyDescent="0.35">
      <c r="A784" s="95"/>
      <c r="B784" s="95"/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6"/>
      <c r="P784" s="96"/>
      <c r="Q784" s="95"/>
      <c r="R784" s="95"/>
      <c r="S784" s="95"/>
      <c r="T784" s="95"/>
      <c r="U784" s="95"/>
      <c r="V784" s="95"/>
      <c r="W784" s="95"/>
      <c r="X784" s="95"/>
      <c r="CK784" s="83">
        <f t="shared" si="191"/>
        <v>0</v>
      </c>
      <c r="CL784" s="1">
        <f t="shared" si="188"/>
        <v>1131.3016216755746</v>
      </c>
      <c r="CM784" s="1">
        <f t="shared" si="189"/>
        <v>1131.3016216755746</v>
      </c>
      <c r="CN784" s="83">
        <f t="shared" si="190"/>
        <v>0</v>
      </c>
      <c r="CO784" s="74" t="str">
        <f t="shared" si="187"/>
        <v/>
      </c>
    </row>
    <row r="785" spans="1:93" x14ac:dyDescent="0.35">
      <c r="A785" s="95"/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6"/>
      <c r="P785" s="96"/>
      <c r="Q785" s="95"/>
      <c r="R785" s="95"/>
      <c r="S785" s="95"/>
      <c r="T785" s="95"/>
      <c r="U785" s="95"/>
      <c r="V785" s="95"/>
      <c r="W785" s="95"/>
      <c r="X785" s="95"/>
      <c r="CK785" s="83">
        <f t="shared" si="191"/>
        <v>0</v>
      </c>
      <c r="CL785" s="1">
        <f t="shared" si="188"/>
        <v>1131.3016216755746</v>
      </c>
      <c r="CM785" s="1">
        <f t="shared" si="189"/>
        <v>1131.3016216755746</v>
      </c>
      <c r="CN785" s="83">
        <f t="shared" si="190"/>
        <v>0</v>
      </c>
      <c r="CO785" s="74" t="str">
        <f t="shared" si="187"/>
        <v/>
      </c>
    </row>
    <row r="786" spans="1:93" x14ac:dyDescent="0.35">
      <c r="A786" s="95"/>
      <c r="B786" s="95"/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M786" s="95"/>
      <c r="N786" s="95"/>
      <c r="O786" s="96"/>
      <c r="P786" s="96"/>
      <c r="Q786" s="95"/>
      <c r="R786" s="95"/>
      <c r="S786" s="95"/>
      <c r="T786" s="95"/>
      <c r="U786" s="95"/>
      <c r="V786" s="95"/>
      <c r="W786" s="95"/>
      <c r="X786" s="95"/>
      <c r="CK786" s="83">
        <f t="shared" si="191"/>
        <v>0</v>
      </c>
      <c r="CL786" s="1">
        <f t="shared" si="188"/>
        <v>1131.3016216755746</v>
      </c>
      <c r="CM786" s="1">
        <f t="shared" si="189"/>
        <v>1131.3016216755746</v>
      </c>
      <c r="CN786" s="83">
        <f t="shared" si="190"/>
        <v>0</v>
      </c>
      <c r="CO786" s="74" t="str">
        <f t="shared" si="187"/>
        <v/>
      </c>
    </row>
    <row r="787" spans="1:93" x14ac:dyDescent="0.35">
      <c r="A787" s="95"/>
      <c r="B787" s="95"/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6"/>
      <c r="P787" s="96"/>
      <c r="Q787" s="95"/>
      <c r="R787" s="95"/>
      <c r="S787" s="95"/>
      <c r="T787" s="95"/>
      <c r="U787" s="95"/>
      <c r="V787" s="95"/>
      <c r="W787" s="95"/>
      <c r="X787" s="95"/>
      <c r="CK787" s="83">
        <f t="shared" si="191"/>
        <v>0</v>
      </c>
      <c r="CL787" s="1">
        <f t="shared" si="188"/>
        <v>1131.3016216755746</v>
      </c>
      <c r="CM787" s="1">
        <f t="shared" si="189"/>
        <v>1131.3016216755746</v>
      </c>
      <c r="CN787" s="83">
        <f t="shared" si="190"/>
        <v>0</v>
      </c>
      <c r="CO787" s="74" t="str">
        <f t="shared" si="187"/>
        <v/>
      </c>
    </row>
    <row r="788" spans="1:93" x14ac:dyDescent="0.35">
      <c r="A788" s="95"/>
      <c r="B788" s="95"/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6"/>
      <c r="P788" s="96"/>
      <c r="Q788" s="95"/>
      <c r="R788" s="95"/>
      <c r="S788" s="95"/>
      <c r="T788" s="95"/>
      <c r="U788" s="95"/>
      <c r="V788" s="95"/>
      <c r="W788" s="95"/>
      <c r="X788" s="95"/>
      <c r="CK788" s="83">
        <f t="shared" si="191"/>
        <v>0</v>
      </c>
      <c r="CL788" s="1">
        <f t="shared" si="188"/>
        <v>1131.3016216755746</v>
      </c>
      <c r="CM788" s="1">
        <f t="shared" si="189"/>
        <v>1131.3016216755746</v>
      </c>
      <c r="CN788" s="83">
        <f t="shared" si="190"/>
        <v>0</v>
      </c>
      <c r="CO788" s="74" t="str">
        <f t="shared" si="187"/>
        <v/>
      </c>
    </row>
    <row r="789" spans="1:93" x14ac:dyDescent="0.35">
      <c r="A789" s="95"/>
      <c r="B789" s="95"/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6"/>
      <c r="P789" s="96"/>
      <c r="Q789" s="95"/>
      <c r="R789" s="95"/>
      <c r="S789" s="95"/>
      <c r="T789" s="95"/>
      <c r="U789" s="95"/>
      <c r="V789" s="95"/>
      <c r="W789" s="95"/>
      <c r="X789" s="95"/>
      <c r="CK789" s="83">
        <f t="shared" si="191"/>
        <v>0</v>
      </c>
      <c r="CL789" s="1">
        <f t="shared" si="188"/>
        <v>1131.3016216755746</v>
      </c>
      <c r="CM789" s="1">
        <f t="shared" si="189"/>
        <v>1131.3016216755746</v>
      </c>
      <c r="CN789" s="83">
        <f t="shared" si="190"/>
        <v>0</v>
      </c>
      <c r="CO789" s="74" t="str">
        <f t="shared" si="187"/>
        <v/>
      </c>
    </row>
    <row r="790" spans="1:93" x14ac:dyDescent="0.35">
      <c r="A790" s="95"/>
      <c r="B790" s="95"/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M790" s="95"/>
      <c r="N790" s="95"/>
      <c r="O790" s="96"/>
      <c r="P790" s="96"/>
      <c r="Q790" s="95"/>
      <c r="R790" s="95"/>
      <c r="S790" s="95"/>
      <c r="T790" s="95"/>
      <c r="U790" s="95"/>
      <c r="V790" s="95"/>
      <c r="W790" s="95"/>
      <c r="X790" s="95"/>
      <c r="CK790" s="83">
        <f t="shared" si="191"/>
        <v>0</v>
      </c>
      <c r="CL790" s="1">
        <f t="shared" si="188"/>
        <v>1131.3016216755746</v>
      </c>
      <c r="CM790" s="1">
        <f t="shared" si="189"/>
        <v>1131.3016216755746</v>
      </c>
      <c r="CN790" s="83">
        <f t="shared" si="190"/>
        <v>0</v>
      </c>
      <c r="CO790" s="74" t="str">
        <f t="shared" si="187"/>
        <v/>
      </c>
    </row>
    <row r="791" spans="1:93" x14ac:dyDescent="0.35">
      <c r="A791" s="95"/>
      <c r="B791" s="95"/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6"/>
      <c r="P791" s="96"/>
      <c r="Q791" s="95"/>
      <c r="R791" s="95"/>
      <c r="S791" s="95"/>
      <c r="T791" s="95"/>
      <c r="U791" s="95"/>
      <c r="V791" s="95"/>
      <c r="W791" s="95"/>
      <c r="X791" s="95"/>
      <c r="CK791" s="83">
        <f t="shared" si="191"/>
        <v>0</v>
      </c>
      <c r="CL791" s="1">
        <f t="shared" si="188"/>
        <v>1131.3016216755746</v>
      </c>
      <c r="CM791" s="1">
        <f t="shared" si="189"/>
        <v>1131.3016216755746</v>
      </c>
      <c r="CN791" s="83">
        <f t="shared" si="190"/>
        <v>0</v>
      </c>
      <c r="CO791" s="74" t="str">
        <f t="shared" si="187"/>
        <v/>
      </c>
    </row>
    <row r="792" spans="1:93" x14ac:dyDescent="0.35">
      <c r="A792" s="95"/>
      <c r="B792" s="95"/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M792" s="95"/>
      <c r="N792" s="95"/>
      <c r="O792" s="96"/>
      <c r="P792" s="96"/>
      <c r="Q792" s="95"/>
      <c r="R792" s="95"/>
      <c r="S792" s="95"/>
      <c r="T792" s="95"/>
      <c r="U792" s="95"/>
      <c r="V792" s="95"/>
      <c r="W792" s="95"/>
      <c r="X792" s="95"/>
      <c r="CK792" s="83">
        <f t="shared" si="191"/>
        <v>0</v>
      </c>
      <c r="CL792" s="1">
        <f t="shared" si="188"/>
        <v>1131.3016216755746</v>
      </c>
      <c r="CM792" s="1">
        <f t="shared" si="189"/>
        <v>1131.3016216755746</v>
      </c>
      <c r="CN792" s="83">
        <f t="shared" si="190"/>
        <v>0</v>
      </c>
      <c r="CO792" s="74" t="str">
        <f t="shared" si="187"/>
        <v/>
      </c>
    </row>
    <row r="793" spans="1:93" x14ac:dyDescent="0.35">
      <c r="A793" s="95"/>
      <c r="B793" s="95"/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6"/>
      <c r="P793" s="96"/>
      <c r="Q793" s="95"/>
      <c r="R793" s="95"/>
      <c r="S793" s="95"/>
      <c r="T793" s="95"/>
      <c r="U793" s="95"/>
      <c r="V793" s="95"/>
      <c r="W793" s="95"/>
      <c r="X793" s="95"/>
      <c r="CK793" s="83">
        <f t="shared" si="191"/>
        <v>0</v>
      </c>
      <c r="CL793" s="1">
        <f t="shared" si="188"/>
        <v>1131.3016216755746</v>
      </c>
      <c r="CM793" s="1">
        <f t="shared" si="189"/>
        <v>1131.3016216755746</v>
      </c>
      <c r="CN793" s="83">
        <f t="shared" si="190"/>
        <v>0</v>
      </c>
      <c r="CO793" s="74" t="str">
        <f t="shared" si="187"/>
        <v/>
      </c>
    </row>
    <row r="794" spans="1:93" x14ac:dyDescent="0.35">
      <c r="A794" s="95"/>
      <c r="B794" s="95"/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M794" s="95"/>
      <c r="N794" s="95"/>
      <c r="O794" s="96"/>
      <c r="P794" s="96"/>
      <c r="Q794" s="95"/>
      <c r="R794" s="95"/>
      <c r="S794" s="95"/>
      <c r="T794" s="95"/>
      <c r="U794" s="95"/>
      <c r="V794" s="95"/>
      <c r="W794" s="95"/>
      <c r="X794" s="95"/>
      <c r="CK794" s="83">
        <f t="shared" si="191"/>
        <v>0</v>
      </c>
      <c r="CL794" s="1">
        <f t="shared" si="188"/>
        <v>1131.3016216755746</v>
      </c>
      <c r="CM794" s="1">
        <f t="shared" si="189"/>
        <v>1131.3016216755746</v>
      </c>
      <c r="CN794" s="83">
        <f t="shared" si="190"/>
        <v>0</v>
      </c>
      <c r="CO794" s="74" t="str">
        <f t="shared" si="187"/>
        <v/>
      </c>
    </row>
    <row r="795" spans="1:93" x14ac:dyDescent="0.35">
      <c r="A795" s="95"/>
      <c r="B795" s="95"/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6"/>
      <c r="P795" s="96"/>
      <c r="Q795" s="95"/>
      <c r="R795" s="95"/>
      <c r="S795" s="95"/>
      <c r="T795" s="95"/>
      <c r="U795" s="95"/>
      <c r="V795" s="95"/>
      <c r="W795" s="95"/>
      <c r="X795" s="95"/>
      <c r="CK795" s="83">
        <f t="shared" si="191"/>
        <v>0</v>
      </c>
      <c r="CL795" s="1">
        <f t="shared" si="188"/>
        <v>1131.3016216755746</v>
      </c>
      <c r="CM795" s="1">
        <f t="shared" si="189"/>
        <v>1131.3016216755746</v>
      </c>
      <c r="CN795" s="83">
        <f t="shared" si="190"/>
        <v>0</v>
      </c>
      <c r="CO795" s="74" t="str">
        <f t="shared" ref="CO795:CO803" si="192">IF(CN794&lt;1,"",CO794+1)</f>
        <v/>
      </c>
    </row>
    <row r="796" spans="1:93" x14ac:dyDescent="0.35">
      <c r="A796" s="95"/>
      <c r="B796" s="95"/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95"/>
      <c r="O796" s="96"/>
      <c r="P796" s="96"/>
      <c r="Q796" s="95"/>
      <c r="R796" s="95"/>
      <c r="S796" s="95"/>
      <c r="T796" s="95"/>
      <c r="U796" s="95"/>
      <c r="V796" s="95"/>
      <c r="W796" s="95"/>
      <c r="X796" s="95"/>
      <c r="CK796" s="83">
        <f t="shared" si="191"/>
        <v>0</v>
      </c>
      <c r="CL796" s="1">
        <f t="shared" si="188"/>
        <v>1131.3016216755746</v>
      </c>
      <c r="CM796" s="1">
        <f t="shared" si="189"/>
        <v>1131.3016216755746</v>
      </c>
      <c r="CN796" s="83">
        <f t="shared" si="190"/>
        <v>0</v>
      </c>
      <c r="CO796" s="74" t="str">
        <f t="shared" si="192"/>
        <v/>
      </c>
    </row>
    <row r="797" spans="1:93" x14ac:dyDescent="0.35">
      <c r="A797" s="95"/>
      <c r="B797" s="95"/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6"/>
      <c r="P797" s="96"/>
      <c r="Q797" s="95"/>
      <c r="R797" s="95"/>
      <c r="S797" s="95"/>
      <c r="T797" s="95"/>
      <c r="U797" s="95"/>
      <c r="V797" s="95"/>
      <c r="W797" s="95"/>
      <c r="X797" s="95"/>
      <c r="CK797" s="83">
        <f t="shared" si="191"/>
        <v>0</v>
      </c>
      <c r="CL797" s="1">
        <f t="shared" si="188"/>
        <v>1131.3016216755746</v>
      </c>
      <c r="CM797" s="1">
        <f t="shared" si="189"/>
        <v>1131.3016216755746</v>
      </c>
      <c r="CN797" s="83">
        <f t="shared" si="190"/>
        <v>0</v>
      </c>
      <c r="CO797" s="74" t="str">
        <f t="shared" si="192"/>
        <v/>
      </c>
    </row>
    <row r="798" spans="1:93" x14ac:dyDescent="0.35">
      <c r="A798" s="95"/>
      <c r="B798" s="95"/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95"/>
      <c r="O798" s="96"/>
      <c r="P798" s="96"/>
      <c r="Q798" s="95"/>
      <c r="R798" s="95"/>
      <c r="S798" s="95"/>
      <c r="T798" s="95"/>
      <c r="U798" s="95"/>
      <c r="V798" s="95"/>
      <c r="W798" s="95"/>
      <c r="X798" s="95"/>
      <c r="CK798" s="83">
        <f t="shared" si="191"/>
        <v>0</v>
      </c>
      <c r="CL798" s="1">
        <f t="shared" si="188"/>
        <v>1131.3016216755746</v>
      </c>
      <c r="CM798" s="1">
        <f t="shared" si="189"/>
        <v>1131.3016216755746</v>
      </c>
      <c r="CN798" s="83">
        <f t="shared" si="190"/>
        <v>0</v>
      </c>
      <c r="CO798" s="74" t="str">
        <f t="shared" si="192"/>
        <v/>
      </c>
    </row>
    <row r="799" spans="1:93" x14ac:dyDescent="0.35">
      <c r="A799" s="95"/>
      <c r="B799" s="95"/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95"/>
      <c r="O799" s="96"/>
      <c r="P799" s="96"/>
      <c r="Q799" s="95"/>
      <c r="R799" s="95"/>
      <c r="S799" s="95"/>
      <c r="T799" s="95"/>
      <c r="U799" s="95"/>
      <c r="V799" s="95"/>
      <c r="W799" s="95"/>
      <c r="X799" s="95"/>
      <c r="CK799" s="83">
        <f t="shared" si="191"/>
        <v>0</v>
      </c>
      <c r="CL799" s="1">
        <f t="shared" si="188"/>
        <v>1131.3016216755746</v>
      </c>
      <c r="CM799" s="1">
        <f t="shared" si="189"/>
        <v>1131.3016216755746</v>
      </c>
      <c r="CN799" s="83">
        <f t="shared" si="190"/>
        <v>0</v>
      </c>
      <c r="CO799" s="74" t="str">
        <f t="shared" si="192"/>
        <v/>
      </c>
    </row>
    <row r="800" spans="1:93" x14ac:dyDescent="0.35">
      <c r="A800" s="95"/>
      <c r="B800" s="95"/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6"/>
      <c r="P800" s="96"/>
      <c r="Q800" s="95"/>
      <c r="R800" s="95"/>
      <c r="S800" s="95"/>
      <c r="T800" s="95"/>
      <c r="U800" s="95"/>
      <c r="V800" s="95"/>
      <c r="W800" s="95"/>
      <c r="X800" s="95"/>
      <c r="CK800" s="83">
        <f t="shared" si="191"/>
        <v>0</v>
      </c>
      <c r="CL800" s="1">
        <f t="shared" si="188"/>
        <v>1131.3016216755746</v>
      </c>
      <c r="CM800" s="1">
        <f t="shared" si="189"/>
        <v>1131.3016216755746</v>
      </c>
      <c r="CN800" s="83">
        <f t="shared" si="190"/>
        <v>0</v>
      </c>
      <c r="CO800" s="74" t="str">
        <f t="shared" si="192"/>
        <v/>
      </c>
    </row>
    <row r="801" spans="1:93" x14ac:dyDescent="0.35">
      <c r="A801" s="95"/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6"/>
      <c r="P801" s="96"/>
      <c r="Q801" s="95"/>
      <c r="R801" s="95"/>
      <c r="S801" s="95"/>
      <c r="T801" s="95"/>
      <c r="U801" s="95"/>
      <c r="V801" s="95"/>
      <c r="W801" s="95"/>
      <c r="X801" s="95"/>
      <c r="CK801" s="83">
        <f t="shared" si="191"/>
        <v>0</v>
      </c>
      <c r="CL801" s="1">
        <f t="shared" si="188"/>
        <v>1131.3016216755746</v>
      </c>
      <c r="CM801" s="1">
        <f t="shared" si="189"/>
        <v>1131.3016216755746</v>
      </c>
      <c r="CN801" s="83">
        <f t="shared" si="190"/>
        <v>0</v>
      </c>
      <c r="CO801" s="74" t="str">
        <f t="shared" si="192"/>
        <v/>
      </c>
    </row>
    <row r="802" spans="1:93" x14ac:dyDescent="0.35">
      <c r="A802" s="95"/>
      <c r="B802" s="95"/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6"/>
      <c r="P802" s="96"/>
      <c r="Q802" s="95"/>
      <c r="R802" s="95"/>
      <c r="S802" s="95"/>
      <c r="T802" s="95"/>
      <c r="U802" s="95"/>
      <c r="V802" s="95"/>
      <c r="W802" s="95"/>
      <c r="X802" s="95"/>
      <c r="CK802" s="83">
        <f t="shared" si="191"/>
        <v>0</v>
      </c>
      <c r="CL802" s="1">
        <f t="shared" si="188"/>
        <v>1131.3016216755746</v>
      </c>
      <c r="CM802" s="1">
        <f t="shared" si="189"/>
        <v>1131.3016216755746</v>
      </c>
      <c r="CN802" s="83">
        <f t="shared" si="190"/>
        <v>0</v>
      </c>
      <c r="CO802" s="74" t="str">
        <f t="shared" si="192"/>
        <v/>
      </c>
    </row>
    <row r="803" spans="1:93" x14ac:dyDescent="0.35">
      <c r="A803" s="95"/>
      <c r="B803" s="95"/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6"/>
      <c r="P803" s="96"/>
      <c r="Q803" s="95"/>
      <c r="R803" s="95"/>
      <c r="S803" s="95"/>
      <c r="T803" s="95"/>
      <c r="U803" s="95"/>
      <c r="V803" s="95"/>
      <c r="W803" s="95"/>
      <c r="X803" s="95"/>
      <c r="CK803" s="83">
        <f t="shared" si="191"/>
        <v>0</v>
      </c>
      <c r="CL803" s="1">
        <f t="shared" si="188"/>
        <v>1131.3016216755746</v>
      </c>
      <c r="CM803" s="1">
        <f t="shared" si="189"/>
        <v>1131.3016216755746</v>
      </c>
      <c r="CN803" s="83">
        <f t="shared" si="190"/>
        <v>0</v>
      </c>
      <c r="CO803" s="74" t="str">
        <f t="shared" si="192"/>
        <v/>
      </c>
    </row>
    <row r="804" spans="1:93" x14ac:dyDescent="0.35">
      <c r="A804" s="95"/>
      <c r="B804" s="95"/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6"/>
      <c r="P804" s="96"/>
      <c r="Q804" s="95"/>
      <c r="R804" s="95"/>
      <c r="S804" s="95"/>
      <c r="T804" s="95"/>
      <c r="U804" s="95"/>
      <c r="V804" s="95"/>
      <c r="W804" s="95"/>
      <c r="X804" s="95"/>
      <c r="CK804" s="83">
        <f t="shared" si="191"/>
        <v>0</v>
      </c>
      <c r="CL804" s="1">
        <f t="shared" si="188"/>
        <v>1131.3016216755746</v>
      </c>
      <c r="CM804" s="1">
        <f t="shared" si="189"/>
        <v>1131.3016216755746</v>
      </c>
      <c r="CN804" s="83">
        <f t="shared" si="190"/>
        <v>0</v>
      </c>
    </row>
    <row r="805" spans="1:93" x14ac:dyDescent="0.35">
      <c r="A805" s="95"/>
      <c r="B805" s="95"/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6"/>
      <c r="P805" s="96"/>
      <c r="Q805" s="95"/>
      <c r="R805" s="95"/>
      <c r="S805" s="95"/>
      <c r="T805" s="95"/>
      <c r="U805" s="95"/>
      <c r="V805" s="95"/>
      <c r="W805" s="95"/>
      <c r="X805" s="95"/>
      <c r="CK805" s="83">
        <f t="shared" si="191"/>
        <v>0</v>
      </c>
      <c r="CL805" s="1">
        <f t="shared" si="188"/>
        <v>1131.3016216755746</v>
      </c>
      <c r="CM805" s="1">
        <f t="shared" si="189"/>
        <v>1131.3016216755746</v>
      </c>
      <c r="CN805" s="83">
        <f t="shared" si="190"/>
        <v>0</v>
      </c>
    </row>
    <row r="806" spans="1:93" x14ac:dyDescent="0.35">
      <c r="A806" s="95"/>
      <c r="B806" s="95"/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6"/>
      <c r="P806" s="96"/>
      <c r="Q806" s="95"/>
      <c r="R806" s="95"/>
      <c r="S806" s="95"/>
      <c r="T806" s="95"/>
      <c r="U806" s="95"/>
      <c r="V806" s="95"/>
      <c r="W806" s="95"/>
      <c r="X806" s="95"/>
      <c r="CK806" s="83">
        <f t="shared" si="191"/>
        <v>0</v>
      </c>
      <c r="CL806" s="1">
        <f t="shared" si="188"/>
        <v>1131.3016216755746</v>
      </c>
      <c r="CM806" s="1">
        <f t="shared" si="189"/>
        <v>1131.3016216755746</v>
      </c>
      <c r="CN806" s="83">
        <f t="shared" si="190"/>
        <v>0</v>
      </c>
    </row>
    <row r="807" spans="1:93" x14ac:dyDescent="0.35">
      <c r="A807" s="95"/>
      <c r="B807" s="95"/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6"/>
      <c r="P807" s="96"/>
      <c r="Q807" s="95"/>
      <c r="R807" s="95"/>
      <c r="S807" s="95"/>
      <c r="T807" s="95"/>
      <c r="U807" s="95"/>
      <c r="V807" s="95"/>
      <c r="W807" s="95"/>
      <c r="X807" s="95"/>
      <c r="CK807" s="83">
        <f t="shared" si="191"/>
        <v>0</v>
      </c>
      <c r="CL807" s="1">
        <f t="shared" si="188"/>
        <v>1131.3016216755746</v>
      </c>
      <c r="CM807" s="1">
        <f t="shared" si="189"/>
        <v>1131.3016216755746</v>
      </c>
      <c r="CN807" s="83">
        <f t="shared" si="190"/>
        <v>0</v>
      </c>
    </row>
    <row r="808" spans="1:93" x14ac:dyDescent="0.35">
      <c r="A808" s="95"/>
      <c r="B808" s="95"/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M808" s="95"/>
      <c r="N808" s="95"/>
      <c r="O808" s="96"/>
      <c r="P808" s="96"/>
      <c r="Q808" s="95"/>
      <c r="R808" s="95"/>
      <c r="S808" s="95"/>
      <c r="T808" s="95"/>
      <c r="U808" s="95"/>
      <c r="V808" s="95"/>
      <c r="W808" s="95"/>
      <c r="X808" s="95"/>
      <c r="CK808" s="83">
        <f t="shared" si="191"/>
        <v>0</v>
      </c>
      <c r="CL808" s="1">
        <f t="shared" ref="CL808:CL818" si="193">$D$39/2</f>
        <v>1131.3016216755746</v>
      </c>
      <c r="CM808" s="1">
        <f t="shared" ref="CM808:CM818" si="194">CL808-CK808</f>
        <v>1131.3016216755746</v>
      </c>
      <c r="CN808" s="83">
        <f t="shared" ref="CN808:CN818" si="195">IF(CN807-CM808&lt;0,0,CN807-CM808)</f>
        <v>0</v>
      </c>
    </row>
    <row r="809" spans="1:93" x14ac:dyDescent="0.35">
      <c r="A809" s="95"/>
      <c r="B809" s="95"/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6"/>
      <c r="P809" s="96"/>
      <c r="Q809" s="95"/>
      <c r="R809" s="95"/>
      <c r="S809" s="95"/>
      <c r="T809" s="95"/>
      <c r="U809" s="95"/>
      <c r="V809" s="95"/>
      <c r="W809" s="95"/>
      <c r="X809" s="95"/>
      <c r="CK809" s="83">
        <f t="shared" ref="CK809:CK818" si="196">(CN808*($CK$37*13.85))/360</f>
        <v>0</v>
      </c>
      <c r="CL809" s="1">
        <f t="shared" si="193"/>
        <v>1131.3016216755746</v>
      </c>
      <c r="CM809" s="1">
        <f t="shared" si="194"/>
        <v>1131.3016216755746</v>
      </c>
      <c r="CN809" s="83">
        <f t="shared" si="195"/>
        <v>0</v>
      </c>
    </row>
    <row r="810" spans="1:93" x14ac:dyDescent="0.35">
      <c r="A810" s="95"/>
      <c r="B810" s="95"/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M810" s="95"/>
      <c r="N810" s="95"/>
      <c r="O810" s="96"/>
      <c r="P810" s="96"/>
      <c r="Q810" s="95"/>
      <c r="R810" s="95"/>
      <c r="S810" s="95"/>
      <c r="T810" s="95"/>
      <c r="U810" s="95"/>
      <c r="V810" s="95"/>
      <c r="W810" s="95"/>
      <c r="X810" s="95"/>
      <c r="CK810" s="83">
        <f t="shared" si="196"/>
        <v>0</v>
      </c>
      <c r="CL810" s="1">
        <f t="shared" si="193"/>
        <v>1131.3016216755746</v>
      </c>
      <c r="CM810" s="1">
        <f t="shared" si="194"/>
        <v>1131.3016216755746</v>
      </c>
      <c r="CN810" s="83">
        <f t="shared" si="195"/>
        <v>0</v>
      </c>
    </row>
    <row r="811" spans="1:93" x14ac:dyDescent="0.35">
      <c r="A811" s="95"/>
      <c r="B811" s="95"/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M811" s="95"/>
      <c r="N811" s="95"/>
      <c r="O811" s="96"/>
      <c r="P811" s="96"/>
      <c r="Q811" s="95"/>
      <c r="R811" s="95"/>
      <c r="S811" s="95"/>
      <c r="T811" s="95"/>
      <c r="U811" s="95"/>
      <c r="V811" s="95"/>
      <c r="W811" s="95"/>
      <c r="X811" s="95"/>
      <c r="CK811" s="83">
        <f t="shared" si="196"/>
        <v>0</v>
      </c>
      <c r="CL811" s="1">
        <f t="shared" si="193"/>
        <v>1131.3016216755746</v>
      </c>
      <c r="CM811" s="1">
        <f t="shared" si="194"/>
        <v>1131.3016216755746</v>
      </c>
      <c r="CN811" s="83">
        <f t="shared" si="195"/>
        <v>0</v>
      </c>
    </row>
    <row r="812" spans="1:93" x14ac:dyDescent="0.35">
      <c r="A812" s="95"/>
      <c r="B812" s="95"/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M812" s="95"/>
      <c r="N812" s="95"/>
      <c r="O812" s="96"/>
      <c r="P812" s="96"/>
      <c r="Q812" s="95"/>
      <c r="R812" s="95"/>
      <c r="S812" s="95"/>
      <c r="T812" s="95"/>
      <c r="U812" s="95"/>
      <c r="V812" s="95"/>
      <c r="W812" s="95"/>
      <c r="X812" s="95"/>
      <c r="CK812" s="83">
        <f t="shared" si="196"/>
        <v>0</v>
      </c>
      <c r="CL812" s="1">
        <f t="shared" si="193"/>
        <v>1131.3016216755746</v>
      </c>
      <c r="CM812" s="1">
        <f t="shared" si="194"/>
        <v>1131.3016216755746</v>
      </c>
      <c r="CN812" s="83">
        <f t="shared" si="195"/>
        <v>0</v>
      </c>
    </row>
    <row r="813" spans="1:93" x14ac:dyDescent="0.35">
      <c r="A813" s="95"/>
      <c r="B813" s="95"/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6"/>
      <c r="P813" s="96"/>
      <c r="Q813" s="95"/>
      <c r="R813" s="95"/>
      <c r="S813" s="95"/>
      <c r="T813" s="95"/>
      <c r="U813" s="95"/>
      <c r="V813" s="95"/>
      <c r="W813" s="95"/>
      <c r="X813" s="95"/>
      <c r="CK813" s="83">
        <f t="shared" si="196"/>
        <v>0</v>
      </c>
      <c r="CL813" s="1">
        <f t="shared" si="193"/>
        <v>1131.3016216755746</v>
      </c>
      <c r="CM813" s="1">
        <f t="shared" si="194"/>
        <v>1131.3016216755746</v>
      </c>
      <c r="CN813" s="83">
        <f t="shared" si="195"/>
        <v>0</v>
      </c>
    </row>
    <row r="814" spans="1:93" x14ac:dyDescent="0.35">
      <c r="A814" s="95"/>
      <c r="B814" s="95"/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6"/>
      <c r="P814" s="96"/>
      <c r="Q814" s="95"/>
      <c r="R814" s="95"/>
      <c r="S814" s="95"/>
      <c r="T814" s="95"/>
      <c r="U814" s="95"/>
      <c r="V814" s="95"/>
      <c r="W814" s="95"/>
      <c r="X814" s="95"/>
      <c r="CK814" s="83">
        <f t="shared" si="196"/>
        <v>0</v>
      </c>
      <c r="CL814" s="1">
        <f t="shared" si="193"/>
        <v>1131.3016216755746</v>
      </c>
      <c r="CM814" s="1">
        <f t="shared" si="194"/>
        <v>1131.3016216755746</v>
      </c>
      <c r="CN814" s="83">
        <f t="shared" si="195"/>
        <v>0</v>
      </c>
    </row>
    <row r="815" spans="1:93" x14ac:dyDescent="0.35">
      <c r="A815" s="95"/>
      <c r="B815" s="95"/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6"/>
      <c r="P815" s="96"/>
      <c r="Q815" s="95"/>
      <c r="R815" s="95"/>
      <c r="S815" s="95"/>
      <c r="T815" s="95"/>
      <c r="U815" s="95"/>
      <c r="V815" s="95"/>
      <c r="W815" s="95"/>
      <c r="X815" s="95"/>
      <c r="CK815" s="83">
        <f t="shared" si="196"/>
        <v>0</v>
      </c>
      <c r="CL815" s="1">
        <f t="shared" si="193"/>
        <v>1131.3016216755746</v>
      </c>
      <c r="CM815" s="1">
        <f t="shared" si="194"/>
        <v>1131.3016216755746</v>
      </c>
      <c r="CN815" s="83">
        <f t="shared" si="195"/>
        <v>0</v>
      </c>
    </row>
    <row r="816" spans="1:93" x14ac:dyDescent="0.35">
      <c r="A816" s="95"/>
      <c r="B816" s="95"/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M816" s="95"/>
      <c r="N816" s="95"/>
      <c r="O816" s="96"/>
      <c r="P816" s="96"/>
      <c r="Q816" s="95"/>
      <c r="R816" s="95"/>
      <c r="S816" s="95"/>
      <c r="T816" s="95"/>
      <c r="U816" s="95"/>
      <c r="V816" s="95"/>
      <c r="W816" s="95"/>
      <c r="X816" s="95"/>
      <c r="CK816" s="83">
        <f t="shared" si="196"/>
        <v>0</v>
      </c>
      <c r="CL816" s="1">
        <f t="shared" si="193"/>
        <v>1131.3016216755746</v>
      </c>
      <c r="CM816" s="1">
        <f t="shared" si="194"/>
        <v>1131.3016216755746</v>
      </c>
      <c r="CN816" s="83">
        <f t="shared" si="195"/>
        <v>0</v>
      </c>
    </row>
    <row r="817" spans="1:92" x14ac:dyDescent="0.35">
      <c r="A817" s="95"/>
      <c r="B817" s="95"/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M817" s="95"/>
      <c r="N817" s="95"/>
      <c r="O817" s="96"/>
      <c r="P817" s="96"/>
      <c r="Q817" s="95"/>
      <c r="R817" s="95"/>
      <c r="S817" s="95"/>
      <c r="T817" s="95"/>
      <c r="U817" s="95"/>
      <c r="V817" s="95"/>
      <c r="W817" s="95"/>
      <c r="X817" s="95"/>
      <c r="CK817" s="83">
        <f t="shared" si="196"/>
        <v>0</v>
      </c>
      <c r="CL817" s="1">
        <f t="shared" si="193"/>
        <v>1131.3016216755746</v>
      </c>
      <c r="CM817" s="1">
        <f t="shared" si="194"/>
        <v>1131.3016216755746</v>
      </c>
      <c r="CN817" s="83">
        <f t="shared" si="195"/>
        <v>0</v>
      </c>
    </row>
    <row r="818" spans="1:92" x14ac:dyDescent="0.35">
      <c r="A818" s="95"/>
      <c r="B818" s="95"/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6"/>
      <c r="P818" s="96"/>
      <c r="Q818" s="95"/>
      <c r="R818" s="95"/>
      <c r="S818" s="95"/>
      <c r="T818" s="95"/>
      <c r="U818" s="95"/>
      <c r="V818" s="95"/>
      <c r="W818" s="95"/>
      <c r="X818" s="95"/>
      <c r="CK818" s="83">
        <f t="shared" si="196"/>
        <v>0</v>
      </c>
      <c r="CL818" s="1">
        <f t="shared" si="193"/>
        <v>1131.3016216755746</v>
      </c>
      <c r="CM818" s="1">
        <f t="shared" si="194"/>
        <v>1131.3016216755746</v>
      </c>
      <c r="CN818" s="83">
        <f t="shared" si="195"/>
        <v>0</v>
      </c>
    </row>
    <row r="819" spans="1:92" x14ac:dyDescent="0.35">
      <c r="A819" s="95"/>
      <c r="B819" s="95"/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6"/>
      <c r="P819" s="96"/>
      <c r="Q819" s="95"/>
      <c r="R819" s="95"/>
      <c r="S819" s="95"/>
      <c r="T819" s="95"/>
      <c r="U819" s="95"/>
      <c r="V819" s="95"/>
      <c r="W819" s="95"/>
      <c r="X819" s="95"/>
    </row>
    <row r="820" spans="1:92" x14ac:dyDescent="0.35">
      <c r="A820" s="95"/>
      <c r="B820" s="95"/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M820" s="95"/>
      <c r="N820" s="95"/>
      <c r="O820" s="96"/>
      <c r="P820" s="96"/>
      <c r="Q820" s="95"/>
      <c r="R820" s="95"/>
      <c r="S820" s="95"/>
      <c r="T820" s="95"/>
      <c r="U820" s="95"/>
      <c r="V820" s="95"/>
      <c r="W820" s="95"/>
      <c r="X820" s="95"/>
    </row>
    <row r="821" spans="1:92" x14ac:dyDescent="0.35">
      <c r="A821" s="95"/>
      <c r="B821" s="95"/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M821" s="95"/>
      <c r="N821" s="95"/>
      <c r="O821" s="96"/>
      <c r="P821" s="96"/>
      <c r="Q821" s="95"/>
      <c r="R821" s="95"/>
      <c r="S821" s="95"/>
      <c r="T821" s="95"/>
      <c r="U821" s="95"/>
      <c r="V821" s="95"/>
      <c r="W821" s="95"/>
      <c r="X821" s="95"/>
    </row>
    <row r="822" spans="1:92" x14ac:dyDescent="0.35">
      <c r="A822" s="95"/>
      <c r="B822" s="95"/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6"/>
      <c r="P822" s="96"/>
      <c r="Q822" s="95"/>
      <c r="R822" s="95"/>
      <c r="S822" s="95"/>
      <c r="T822" s="95"/>
      <c r="U822" s="95"/>
      <c r="V822" s="95"/>
      <c r="W822" s="95"/>
      <c r="X822" s="95"/>
    </row>
    <row r="823" spans="1:92" x14ac:dyDescent="0.35">
      <c r="A823" s="95"/>
      <c r="B823" s="95"/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6"/>
      <c r="P823" s="96"/>
      <c r="Q823" s="95"/>
      <c r="R823" s="95"/>
      <c r="S823" s="95"/>
      <c r="T823" s="95"/>
      <c r="U823" s="95"/>
      <c r="V823" s="95"/>
      <c r="W823" s="95"/>
      <c r="X823" s="95"/>
    </row>
    <row r="824" spans="1:92" x14ac:dyDescent="0.35">
      <c r="A824" s="95"/>
      <c r="B824" s="95"/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6"/>
      <c r="P824" s="96"/>
      <c r="Q824" s="95"/>
      <c r="R824" s="95"/>
      <c r="S824" s="95"/>
      <c r="T824" s="95"/>
      <c r="U824" s="95"/>
      <c r="V824" s="95"/>
      <c r="W824" s="95"/>
      <c r="X824" s="95"/>
    </row>
    <row r="825" spans="1:92" x14ac:dyDescent="0.35">
      <c r="A825" s="95"/>
      <c r="B825" s="95"/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M825" s="95"/>
      <c r="N825" s="95"/>
      <c r="O825" s="96"/>
      <c r="P825" s="96"/>
      <c r="Q825" s="95"/>
      <c r="R825" s="95"/>
      <c r="S825" s="95"/>
      <c r="T825" s="95"/>
      <c r="U825" s="95"/>
      <c r="V825" s="95"/>
      <c r="W825" s="95"/>
      <c r="X825" s="95"/>
    </row>
    <row r="826" spans="1:92" x14ac:dyDescent="0.35">
      <c r="A826" s="95"/>
      <c r="B826" s="95"/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6"/>
      <c r="P826" s="96"/>
      <c r="Q826" s="95"/>
      <c r="R826" s="95"/>
      <c r="S826" s="95"/>
      <c r="T826" s="95"/>
      <c r="U826" s="95"/>
      <c r="V826" s="95"/>
      <c r="W826" s="95"/>
      <c r="X826" s="95"/>
    </row>
    <row r="827" spans="1:92" x14ac:dyDescent="0.35">
      <c r="A827" s="95"/>
      <c r="B827" s="95"/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6"/>
      <c r="P827" s="96"/>
      <c r="Q827" s="95"/>
      <c r="R827" s="95"/>
      <c r="S827" s="95"/>
      <c r="T827" s="95"/>
      <c r="U827" s="95"/>
      <c r="V827" s="95"/>
      <c r="W827" s="95"/>
      <c r="X827" s="95"/>
    </row>
    <row r="828" spans="1:92" x14ac:dyDescent="0.35">
      <c r="A828" s="95"/>
      <c r="B828" s="95"/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6"/>
      <c r="P828" s="96"/>
      <c r="Q828" s="95"/>
      <c r="R828" s="95"/>
      <c r="S828" s="95"/>
      <c r="T828" s="95"/>
      <c r="U828" s="95"/>
      <c r="V828" s="95"/>
      <c r="W828" s="95"/>
      <c r="X828" s="95"/>
    </row>
    <row r="829" spans="1:92" x14ac:dyDescent="0.35">
      <c r="A829" s="95"/>
      <c r="B829" s="95"/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M829" s="95"/>
      <c r="N829" s="95"/>
      <c r="O829" s="96"/>
      <c r="P829" s="96"/>
      <c r="Q829" s="95"/>
      <c r="R829" s="95"/>
      <c r="S829" s="95"/>
      <c r="T829" s="95"/>
      <c r="U829" s="95"/>
      <c r="V829" s="95"/>
      <c r="W829" s="95"/>
      <c r="X829" s="95"/>
    </row>
    <row r="830" spans="1:92" x14ac:dyDescent="0.35">
      <c r="A830" s="95"/>
      <c r="B830" s="95"/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6"/>
      <c r="P830" s="96"/>
      <c r="Q830" s="95"/>
      <c r="R830" s="95"/>
      <c r="S830" s="95"/>
      <c r="T830" s="95"/>
      <c r="U830" s="95"/>
      <c r="V830" s="95"/>
      <c r="W830" s="95"/>
      <c r="X830" s="95"/>
    </row>
    <row r="831" spans="1:92" x14ac:dyDescent="0.35">
      <c r="A831" s="95"/>
      <c r="B831" s="95"/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M831" s="95"/>
      <c r="N831" s="95"/>
      <c r="O831" s="96"/>
      <c r="P831" s="96"/>
      <c r="Q831" s="95"/>
      <c r="R831" s="95"/>
      <c r="S831" s="95"/>
      <c r="T831" s="95"/>
      <c r="U831" s="95"/>
      <c r="V831" s="95"/>
      <c r="W831" s="95"/>
      <c r="X831" s="95"/>
    </row>
    <row r="832" spans="1:92" x14ac:dyDescent="0.35">
      <c r="A832" s="95"/>
      <c r="B832" s="95"/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M832" s="95"/>
      <c r="N832" s="95"/>
      <c r="O832" s="96"/>
      <c r="P832" s="96"/>
      <c r="Q832" s="95"/>
      <c r="R832" s="95"/>
      <c r="S832" s="95"/>
      <c r="T832" s="95"/>
      <c r="U832" s="95"/>
      <c r="V832" s="95"/>
      <c r="W832" s="95"/>
      <c r="X832" s="95"/>
    </row>
    <row r="833" spans="1:24" x14ac:dyDescent="0.35">
      <c r="A833" s="95"/>
      <c r="B833" s="95"/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M833" s="95"/>
      <c r="N833" s="95"/>
      <c r="O833" s="96"/>
      <c r="P833" s="96"/>
      <c r="Q833" s="95"/>
      <c r="R833" s="95"/>
      <c r="S833" s="95"/>
      <c r="T833" s="95"/>
      <c r="U833" s="95"/>
      <c r="V833" s="95"/>
      <c r="W833" s="95"/>
      <c r="X833" s="95"/>
    </row>
    <row r="834" spans="1:24" x14ac:dyDescent="0.35">
      <c r="A834" s="95"/>
      <c r="B834" s="95"/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M834" s="95"/>
      <c r="N834" s="95"/>
      <c r="O834" s="96"/>
      <c r="P834" s="96"/>
      <c r="Q834" s="95"/>
      <c r="R834" s="95"/>
      <c r="S834" s="95"/>
      <c r="T834" s="95"/>
      <c r="U834" s="95"/>
      <c r="V834" s="95"/>
      <c r="W834" s="95"/>
      <c r="X834" s="95"/>
    </row>
    <row r="835" spans="1:24" x14ac:dyDescent="0.35">
      <c r="A835" s="95"/>
      <c r="B835" s="95"/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M835" s="95"/>
      <c r="N835" s="95"/>
      <c r="O835" s="96"/>
      <c r="P835" s="96"/>
      <c r="Q835" s="95"/>
      <c r="R835" s="95"/>
      <c r="S835" s="95"/>
      <c r="T835" s="95"/>
      <c r="U835" s="95"/>
      <c r="V835" s="95"/>
      <c r="W835" s="95"/>
      <c r="X835" s="95"/>
    </row>
    <row r="836" spans="1:24" x14ac:dyDescent="0.35">
      <c r="A836" s="95"/>
      <c r="B836" s="95"/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M836" s="95"/>
      <c r="N836" s="95"/>
      <c r="O836" s="96"/>
      <c r="P836" s="96"/>
      <c r="Q836" s="95"/>
      <c r="R836" s="95"/>
      <c r="S836" s="95"/>
      <c r="T836" s="95"/>
      <c r="U836" s="95"/>
      <c r="V836" s="95"/>
      <c r="W836" s="95"/>
      <c r="X836" s="95"/>
    </row>
    <row r="837" spans="1:24" x14ac:dyDescent="0.35">
      <c r="A837" s="95"/>
      <c r="B837" s="95"/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M837" s="95"/>
      <c r="N837" s="95"/>
      <c r="O837" s="96"/>
      <c r="P837" s="96"/>
      <c r="Q837" s="95"/>
      <c r="R837" s="95"/>
      <c r="S837" s="95"/>
      <c r="T837" s="95"/>
      <c r="U837" s="95"/>
      <c r="V837" s="95"/>
      <c r="W837" s="95"/>
      <c r="X837" s="95"/>
    </row>
    <row r="838" spans="1:24" x14ac:dyDescent="0.35">
      <c r="A838" s="95"/>
      <c r="B838" s="95"/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M838" s="95"/>
      <c r="N838" s="95"/>
      <c r="O838" s="96"/>
      <c r="P838" s="96"/>
      <c r="Q838" s="95"/>
      <c r="R838" s="95"/>
      <c r="S838" s="95"/>
      <c r="T838" s="95"/>
      <c r="U838" s="95"/>
      <c r="V838" s="95"/>
      <c r="W838" s="95"/>
      <c r="X838" s="95"/>
    </row>
    <row r="839" spans="1:24" x14ac:dyDescent="0.35">
      <c r="A839" s="95"/>
      <c r="B839" s="95"/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M839" s="95"/>
      <c r="N839" s="95"/>
      <c r="O839" s="96"/>
      <c r="P839" s="96"/>
      <c r="Q839" s="95"/>
      <c r="R839" s="95"/>
      <c r="S839" s="95"/>
      <c r="T839" s="95"/>
      <c r="U839" s="95"/>
      <c r="V839" s="95"/>
      <c r="W839" s="95"/>
      <c r="X839" s="95"/>
    </row>
    <row r="840" spans="1:24" x14ac:dyDescent="0.35">
      <c r="A840" s="95"/>
      <c r="B840" s="95"/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6"/>
      <c r="P840" s="96"/>
      <c r="Q840" s="95"/>
      <c r="R840" s="95"/>
      <c r="S840" s="95"/>
      <c r="T840" s="95"/>
      <c r="U840" s="95"/>
      <c r="V840" s="95"/>
      <c r="W840" s="95"/>
      <c r="X840" s="95"/>
    </row>
  </sheetData>
  <sheetProtection selectLockedCells="1"/>
  <mergeCells count="65">
    <mergeCell ref="CB26:CD26"/>
    <mergeCell ref="CB27:CB28"/>
    <mergeCell ref="A33:C33"/>
    <mergeCell ref="A37:A38"/>
    <mergeCell ref="B23:D23"/>
    <mergeCell ref="G23:H23"/>
    <mergeCell ref="CC23:CE23"/>
    <mergeCell ref="CG23:CH23"/>
    <mergeCell ref="B24:D24"/>
    <mergeCell ref="B25:D25"/>
    <mergeCell ref="B21:D21"/>
    <mergeCell ref="G21:H21"/>
    <mergeCell ref="CC21:CE21"/>
    <mergeCell ref="CG21:CH21"/>
    <mergeCell ref="G22:H22"/>
    <mergeCell ref="CC22:CE22"/>
    <mergeCell ref="CG22:CH22"/>
    <mergeCell ref="B19:E19"/>
    <mergeCell ref="G19:H19"/>
    <mergeCell ref="CC19:CF19"/>
    <mergeCell ref="CG19:CH19"/>
    <mergeCell ref="C20:D20"/>
    <mergeCell ref="CC20:CE20"/>
    <mergeCell ref="B17:D17"/>
    <mergeCell ref="G17:H17"/>
    <mergeCell ref="CC17:CE17"/>
    <mergeCell ref="CG17:CH17"/>
    <mergeCell ref="G18:H18"/>
    <mergeCell ref="CG18:CH18"/>
    <mergeCell ref="B15:D15"/>
    <mergeCell ref="G15:H15"/>
    <mergeCell ref="CC15:CE15"/>
    <mergeCell ref="CG15:CH15"/>
    <mergeCell ref="B16:D16"/>
    <mergeCell ref="G16:H16"/>
    <mergeCell ref="CC16:CE16"/>
    <mergeCell ref="CG16:CH16"/>
    <mergeCell ref="B13:E13"/>
    <mergeCell ref="G13:I13"/>
    <mergeCell ref="CC13:CF13"/>
    <mergeCell ref="CG13:CI13"/>
    <mergeCell ref="B14:D14"/>
    <mergeCell ref="G14:H14"/>
    <mergeCell ref="CC14:CE14"/>
    <mergeCell ref="CG14:CH14"/>
    <mergeCell ref="B9:D9"/>
    <mergeCell ref="G9:H9"/>
    <mergeCell ref="CC9:CE9"/>
    <mergeCell ref="CG9:CH9"/>
    <mergeCell ref="B10:D10"/>
    <mergeCell ref="B11:D11"/>
    <mergeCell ref="B7:D7"/>
    <mergeCell ref="G7:H7"/>
    <mergeCell ref="CC7:CE7"/>
    <mergeCell ref="CG7:CH7"/>
    <mergeCell ref="G8:H8"/>
    <mergeCell ref="CG8:CH8"/>
    <mergeCell ref="B5:E5"/>
    <mergeCell ref="G5:I5"/>
    <mergeCell ref="CC5:CF5"/>
    <mergeCell ref="CG5:CI5"/>
    <mergeCell ref="C6:D6"/>
    <mergeCell ref="G6:H6"/>
    <mergeCell ref="CD6:CE6"/>
    <mergeCell ref="CG6:CH6"/>
  </mergeCells>
  <pageMargins left="0.7" right="0.7" top="0.75" bottom="0.75" header="0.3" footer="0.3"/>
  <pageSetup scale="48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REFI</vt:lpstr>
      <vt:lpstr>CFM2</vt:lpstr>
      <vt:lpstr>CFM2!Print_Area</vt:lpstr>
      <vt:lpstr>REFI!Print_Area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French</dc:creator>
  <cp:lastModifiedBy>falcrob</cp:lastModifiedBy>
  <cp:lastPrinted>2011-12-14T16:43:42Z</cp:lastPrinted>
  <dcterms:created xsi:type="dcterms:W3CDTF">2008-10-20T14:57:09Z</dcterms:created>
  <dcterms:modified xsi:type="dcterms:W3CDTF">2018-08-15T18:50:15Z</dcterms:modified>
</cp:coreProperties>
</file>